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7980" activeTab="1"/>
  </bookViews>
  <sheets>
    <sheet name="Mérleg" sheetId="1" r:id="rId1"/>
    <sheet name="Bevétel" sheetId="2" r:id="rId2"/>
    <sheet name="Kiadás" sheetId="3" r:id="rId3"/>
    <sheet name="Finansz.kiadás" sheetId="4" r:id="rId4"/>
    <sheet name="Finansz.bevét" sheetId="5" r:id="rId5"/>
    <sheet name="dologi" sheetId="6" r:id="rId6"/>
    <sheet name="Beruházás" sheetId="7" r:id="rId7"/>
    <sheet name="Tartalék" sheetId="8" r:id="rId8"/>
    <sheet name="Állami" sheetId="9" r:id="rId9"/>
    <sheet name="SZoc." sheetId="10" r:id="rId10"/>
    <sheet name="Címrend" sheetId="11" r:id="rId11"/>
    <sheet name="Létszám" sheetId="12" r:id="rId12"/>
    <sheet name="Munka1" sheetId="13" r:id="rId13"/>
  </sheets>
  <definedNames>
    <definedName name="_xlnm.Print_Area" localSheetId="5">'dologi'!$A$1:$N$65</definedName>
    <definedName name="_xlnm.Print_Area" localSheetId="3">'Finansz.kiadás'!$A$1:$E$29</definedName>
    <definedName name="_xlnm.Print_Area" localSheetId="11">'Létszám'!$A$1:$M$12</definedName>
    <definedName name="_xlnm.Print_Area" localSheetId="0">'Mérleg'!$A$1:$F$23</definedName>
  </definedNames>
  <calcPr fullCalcOnLoad="1"/>
</workbook>
</file>

<file path=xl/sharedStrings.xml><?xml version="1.0" encoding="utf-8"?>
<sst xmlns="http://schemas.openxmlformats.org/spreadsheetml/2006/main" count="999" uniqueCount="799">
  <si>
    <t>Összesen</t>
  </si>
  <si>
    <t>Bevételi jogcím</t>
  </si>
  <si>
    <t>(ezer Ft-ban)</t>
  </si>
  <si>
    <t>B E V É T E L E K</t>
  </si>
  <si>
    <t>K I A D Á S O K</t>
  </si>
  <si>
    <t>Megnevezés</t>
  </si>
  <si>
    <t>M Ű K Ö D T E T É S</t>
  </si>
  <si>
    <t>Dologi kiadások</t>
  </si>
  <si>
    <t>Működési célú átvett pénzeszközök</t>
  </si>
  <si>
    <t>Pénzmaradvány</t>
  </si>
  <si>
    <t>Tartalékok</t>
  </si>
  <si>
    <t>F E L H A L M O Z Á S</t>
  </si>
  <si>
    <t>Felújítás</t>
  </si>
  <si>
    <t>Beruházás</t>
  </si>
  <si>
    <t>Szociális jellegű kiadások</t>
  </si>
  <si>
    <t>Sor-szám</t>
  </si>
  <si>
    <t>Igazgatás</t>
  </si>
  <si>
    <t>Közvilágítás</t>
  </si>
  <si>
    <t>Községgazd.</t>
  </si>
  <si>
    <t>Falugondok</t>
  </si>
  <si>
    <t>START</t>
  </si>
  <si>
    <t>Könyvtár</t>
  </si>
  <si>
    <t>Mezőőr</t>
  </si>
  <si>
    <t>Közművelődés</t>
  </si>
  <si>
    <t>Sport</t>
  </si>
  <si>
    <t>Köztemető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</si>
  <si>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</si>
  <si>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</si>
  <si>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</si>
  <si>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</si>
  <si>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</si>
  <si>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</si>
  <si>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</si>
  <si>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</si>
  <si>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</si>
  <si>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</si>
  <si>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</si>
  <si>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</si>
  <si>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</si>
  <si>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</si>
  <si>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</si>
  <si>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</si>
  <si>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</si>
  <si>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</si>
  <si>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</si>
  <si>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</si>
  <si>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Szállítási szolgáltatás</t>
  </si>
  <si>
    <t>Gázenergia-szolgáltatás</t>
  </si>
  <si>
    <t>Villamosenergia-szolgáltatás dyja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</si>
  <si>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</si>
  <si>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</si>
  <si>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</si>
  <si>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</si>
  <si>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szolgáltatások kiadásai államháztartáson belülre</t>
  </si>
  <si>
    <t>Továbbszámlázott szolgáltatások kiadásai államháztartáson kívülre</t>
  </si>
  <si>
    <t>Szolgáltatási kiadások (19+…+29)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</si>
  <si>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</si>
  <si>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</si>
  <si>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</si>
  <si>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Értékesített tárgyi eszközök, immateriális javak általános forgalmi adó befizetése</t>
  </si>
  <si>
    <t>Általános forgalmi adó összesen (32+33+34)</t>
  </si>
  <si>
    <t>Belföldi kiküldetés</t>
  </si>
  <si>
    <t>Külföldi kiküldetés</t>
  </si>
  <si>
    <t>Reprezentáció</t>
  </si>
  <si>
    <t>Reklám és propagandakiadások</t>
  </si>
  <si>
    <t>Kiküldetés, reprezentáció, reklámkiadások (36+…+39)</t>
  </si>
  <si>
    <t>Szellemi tevékenység végzésére kifizetés</t>
  </si>
  <si>
    <t>Egyéb dologi kiadások</t>
  </si>
  <si>
    <t>Dologi kiadások (14+18+30+31+35+40+41+42)</t>
  </si>
  <si>
    <t>Előző évi maradvány visszafizetése (felügyeleti nélkül)</t>
  </si>
  <si>
    <t>Vállalkozási tevékenység eredménye utáni befizetés</t>
  </si>
  <si>
    <t>Felügyeleti szerv javára teljesített egyéb befizetés</t>
  </si>
  <si>
    <t>Eredeti előirányzatot meghaladó bevétel utáni befizetés</t>
  </si>
  <si>
    <t>Bevételek meghatározott köre utáni befizetés</t>
  </si>
  <si>
    <t>Befektetett eszközökkel kapcsolatos befizetési kötelezettség</t>
  </si>
  <si>
    <t>Egyéb befizetési kötelezettség</t>
  </si>
  <si>
    <t>Különféle költségvetési befizetések (44+…+50)</t>
  </si>
  <si>
    <t>Munkáltató által fizetett személyi jövedelemadó</t>
  </si>
  <si>
    <t>Nemzetközi tagsági díjak</t>
  </si>
  <si>
    <t xml:space="preserve">Adók, díjak, egyéb befizetések </t>
  </si>
  <si>
    <t>Adók, díjak, befizetések (52+53+54)</t>
  </si>
  <si>
    <t>Kamatkiadások államháztartáson kívülre</t>
  </si>
  <si>
    <t>Kamatkiadások államháztartáson belülre</t>
  </si>
  <si>
    <t>Kamatkiadások (56+57)</t>
  </si>
  <si>
    <t>Realizált árfolyamveszteségek</t>
  </si>
  <si>
    <t>Egyéb folyó kiadások (51+55+58+59)</t>
  </si>
  <si>
    <t>Dologi kiadások és egyéb folyó kiadások (43+60)</t>
  </si>
  <si>
    <t>Cím</t>
  </si>
  <si>
    <t>Alcím</t>
  </si>
  <si>
    <t>Jogcímcsoport</t>
  </si>
  <si>
    <t>Előirányzat csoport</t>
  </si>
  <si>
    <t>Kiemelt előirányzat</t>
  </si>
  <si>
    <t>Községgazdálkodás</t>
  </si>
  <si>
    <t>kötelező feladat</t>
  </si>
  <si>
    <t>működési</t>
  </si>
  <si>
    <t>személyi jellegű kiadások</t>
  </si>
  <si>
    <t>szociális hozzájárulás adója</t>
  </si>
  <si>
    <t>dologi kiadások</t>
  </si>
  <si>
    <t>átadott pénzeszközök</t>
  </si>
  <si>
    <t>egyéb működési célú kiadás</t>
  </si>
  <si>
    <t>nem kötelező feladat</t>
  </si>
  <si>
    <t>felhalmozás</t>
  </si>
  <si>
    <t>felújítás</t>
  </si>
  <si>
    <t>beruházás</t>
  </si>
  <si>
    <t>Költségvetési elszámolás</t>
  </si>
  <si>
    <t>technikai feladat</t>
  </si>
  <si>
    <t>Rendszeres szociális segély</t>
  </si>
  <si>
    <t>Időskorúak járadéka</t>
  </si>
  <si>
    <t>Lakásfenntartási támogatás</t>
  </si>
  <si>
    <t>88212-8822</t>
  </si>
  <si>
    <t>Átmeneti segély</t>
  </si>
  <si>
    <t>Temetési segély</t>
  </si>
  <si>
    <t>Közgyógyellátás</t>
  </si>
  <si>
    <t>Köztemetés</t>
  </si>
  <si>
    <t>Falugondnoki szolgálat</t>
  </si>
  <si>
    <t>Művelődési ház</t>
  </si>
  <si>
    <t>Eredeti előirányzat</t>
  </si>
  <si>
    <t>Gépjárműadó</t>
  </si>
  <si>
    <t>Közhatalmi bevételek</t>
  </si>
  <si>
    <t>Felhalmozási bevételek</t>
  </si>
  <si>
    <t>Általános tartalék</t>
  </si>
  <si>
    <t>Céltartalék</t>
  </si>
  <si>
    <t>Felhalmozási és tőkejellegű bevételek és kiadások</t>
  </si>
  <si>
    <t>Bevételek</t>
  </si>
  <si>
    <t>Kiadások</t>
  </si>
  <si>
    <t>Az átcsoportosítás jogát a Képviselő-testület gyakorolja</t>
  </si>
  <si>
    <t>Közalkalmazottak</t>
  </si>
  <si>
    <t>Egyéb dolgozók</t>
  </si>
  <si>
    <t>Választott tisztségviselő</t>
  </si>
  <si>
    <t>MINDÖSSZESEN</t>
  </si>
  <si>
    <t>Tartalék</t>
  </si>
  <si>
    <t>megnevezés</t>
  </si>
  <si>
    <t>összesen</t>
  </si>
  <si>
    <t>összesen:</t>
  </si>
  <si>
    <t>Összesen: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</si>
  <si>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</si>
  <si>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</si>
  <si>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</si>
  <si>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</si>
  <si>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Rendszeres gyermekvédelmi pénzbeli ellátás</t>
  </si>
  <si>
    <t>Óvodáztatási támogatás</t>
  </si>
  <si>
    <t>Kiegészítő gyermekvédelmi támogatás</t>
  </si>
  <si>
    <t>Helyi eseti lakásfenntartási támogatás</t>
  </si>
  <si>
    <t>Rendkívüli gyermekvédelmi támogatás</t>
  </si>
  <si>
    <t>Egyéb önkormányzati eseti pénzbeli ellátások</t>
  </si>
  <si>
    <t>Adósságkezelési szolgáltatás</t>
  </si>
  <si>
    <t>Szociális étkeztetés</t>
  </si>
  <si>
    <t>Önkormányzatok által nyújtott lakástámogatás</t>
  </si>
  <si>
    <t>Rövid távú</t>
  </si>
  <si>
    <t>Hosszú távú</t>
  </si>
  <si>
    <t>Közmunka</t>
  </si>
  <si>
    <t xml:space="preserve">Rendszeres szociális segély az Szt. 37/B.§ (1) BEK. b-c) pontok szerint </t>
  </si>
  <si>
    <t>Rendszeres szociális segély egészségkárosodott személyek részére Szt. 37/B. § (1) bek. a) pont</t>
  </si>
  <si>
    <t>Foglalkoztatást helyettesítő</t>
  </si>
  <si>
    <t>Rendelkezésre állási támogatás Szt. 37.§ (1) bek. (bérpótló juttatás)</t>
  </si>
  <si>
    <t>Start program</t>
  </si>
  <si>
    <t>Idõskorúak járadéka Szt. 32/B.§ (1) bek.</t>
  </si>
  <si>
    <t xml:space="preserve">Lakásfenntartási támogatás (normatív) Szt. 38. § (1) bek. a) pont </t>
  </si>
  <si>
    <t>Adósságkezelési szolgáltatásban részesülőknek kifizetett lakásfenntartási támogatás Szt. 38. § (1) bek. (b) pont</t>
  </si>
  <si>
    <t xml:space="preserve">Lakásfenntartási támogatás (helyi megállapítás) Szt. 38.§ (1) bek. c) pont </t>
  </si>
  <si>
    <t>Adósságcsökkentési támogatás Szt. 55/A. §  b) pont</t>
  </si>
  <si>
    <t>Ápolási díj  (normatív) Szt. 41.§ (1) bek. 43/A. §  (1) és (4) bek.</t>
  </si>
  <si>
    <t xml:space="preserve">Ápolási díj (helyi megállapítás)  Szt.43/B. §  </t>
  </si>
  <si>
    <t>Átmeneti segély Szt. 45.§</t>
  </si>
  <si>
    <t>Temetési segély Szt. 46.§</t>
  </si>
  <si>
    <t xml:space="preserve">Rendszeres gyermekvédelmi kedvezményben részesülők pénzbeli támogatása Gyvt. 20/A.§ </t>
  </si>
  <si>
    <t>Kiegészítő gyermekvédelmi támogatás és a kiegészítő gyermekvédelmi támogatás pótléka Gyvt. 20/B.§</t>
  </si>
  <si>
    <t>Óvodáztatási támogatás Gyvt. 20/C. §</t>
  </si>
  <si>
    <t xml:space="preserve">Rendkívüli gyermekvédelmi támogatás (helyi megállapítás) Gyvt. 21.§ </t>
  </si>
  <si>
    <t>Egyéb, az önkormányzat rendeletében megállapított juttatás</t>
  </si>
  <si>
    <t>Rászorultságtól függõ pénzbeli szociális, gyermekvédelmi ellátások összesen (01+...+19)</t>
  </si>
  <si>
    <t>Természetben nyújtott lakásfenntartási támogatás Szt. 47.§ (1) bek. b) pont</t>
  </si>
  <si>
    <t>Természetben nyújtott rendszeres szociális segély Szt. 47.§ (1) bek. a) pont</t>
  </si>
  <si>
    <t>Adósságkezelési szolgáltatás keretében gáz-vagy áram fogyasztást mérő készülék biztosítása Szt. 55/A. § (3) bek.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</si>
  <si>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</si>
  <si>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</si>
  <si>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</si>
  <si>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</si>
  <si>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</si>
  <si>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</si>
  <si>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</si>
  <si>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</si>
  <si>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</si>
  <si>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(21+…+32)</t>
  </si>
  <si>
    <t>Önkormányzatok által folyósított szociális, gyermekvédelmi 
ellátások összesen (20+33)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</si>
  <si>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</si>
  <si>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</si>
  <si>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>Önkormányzatok által folyósított ellátások összesen (34+35+36)</t>
  </si>
  <si>
    <t>Illetékek</t>
  </si>
  <si>
    <t>Építményadó</t>
  </si>
  <si>
    <t>Telekadó</t>
  </si>
  <si>
    <t>Vállalkozók kommunális adója</t>
  </si>
  <si>
    <t>Magánszemélyek kommunális adója</t>
  </si>
  <si>
    <t xml:space="preserve">        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</si>
  <si>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</si>
  <si>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</si>
  <si>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</si>
  <si>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</si>
  <si>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</si>
  <si>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</si>
  <si>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r>
      <t>Személyi jövedelemadó helyben maradó része</t>
    </r>
    <r>
      <rPr>
        <sz val="8"/>
        <color indexed="8"/>
        <rFont val="Arial"/>
        <family val="2"/>
      </rPr>
      <t xml:space="preserve"> és a megyei önkormányzatok részesedése</t>
    </r>
  </si>
  <si>
    <t xml:space="preserve">Jövedelemkülönbség mérséklése  (+,-)                                                                                                                                                                     </t>
  </si>
  <si>
    <t>Luxusadó</t>
  </si>
  <si>
    <t>Termőföld bérbeadásából származó jövedelemadó</t>
  </si>
  <si>
    <t>Átengedett egyéb központi adók</t>
  </si>
  <si>
    <r>
      <t>Átengedett központi adók (13+...+1</t>
    </r>
    <r>
      <rPr>
        <b/>
        <sz val="8"/>
        <color indexed="8"/>
        <rFont val="Arial"/>
        <family val="2"/>
      </rPr>
      <t>8</t>
    </r>
    <r>
      <rPr>
        <b/>
        <sz val="8"/>
        <color indexed="8"/>
        <rFont val="Arial"/>
        <family val="2"/>
      </rPr>
      <t>)</t>
    </r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</si>
  <si>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</si>
  <si>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</si>
  <si>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</si>
  <si>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</si>
  <si>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</si>
  <si>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</si>
  <si>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r>
      <t>Önkormányzatok sajátos működési bevételei                                  (01+11-06+12+</t>
    </r>
    <r>
      <rPr>
        <b/>
        <sz val="8"/>
        <color indexed="8"/>
        <rFont val="Arial"/>
        <family val="2"/>
      </rPr>
      <t>19</t>
    </r>
    <r>
      <rPr>
        <b/>
        <sz val="8"/>
        <color indexed="8"/>
        <rFont val="Arial"/>
        <family val="2"/>
      </rPr>
      <t>+....+2</t>
    </r>
    <r>
      <rPr>
        <b/>
        <sz val="8"/>
        <color indexed="8"/>
        <rFont val="Arial"/>
        <family val="2"/>
      </rPr>
      <t>5</t>
    </r>
    <r>
      <rPr>
        <b/>
        <sz val="8"/>
        <color indexed="8"/>
        <rFont val="Arial"/>
        <family val="2"/>
      </rPr>
      <t>)</t>
    </r>
  </si>
  <si>
    <t>Állami támogatás</t>
  </si>
  <si>
    <t>1. melléklet</t>
  </si>
  <si>
    <t>2. melléklet</t>
  </si>
  <si>
    <t>3. melléklet</t>
  </si>
  <si>
    <t>6. melléklet</t>
  </si>
  <si>
    <t>7. melléklet</t>
  </si>
  <si>
    <t>10. melléklet</t>
  </si>
  <si>
    <t>11. melléklet</t>
  </si>
  <si>
    <t>12. melléklet</t>
  </si>
  <si>
    <t>3/1 melléklet</t>
  </si>
  <si>
    <t>Jogcím</t>
  </si>
  <si>
    <t>13. melléklet</t>
  </si>
  <si>
    <t>Személyi  juttatások</t>
  </si>
  <si>
    <t>Munkaadókat terhelő járulékok és szociális hozzájárulás adója</t>
  </si>
  <si>
    <t xml:space="preserve">Ellátottak pénzbeli juttatásai           </t>
  </si>
  <si>
    <t>K1</t>
  </si>
  <si>
    <t>K2</t>
  </si>
  <si>
    <t>Rovat száma</t>
  </si>
  <si>
    <t>K3</t>
  </si>
  <si>
    <t>K4</t>
  </si>
  <si>
    <t>Egyéb működési  célú kiadások</t>
  </si>
  <si>
    <t>K5</t>
  </si>
  <si>
    <t>K6</t>
  </si>
  <si>
    <t>K7</t>
  </si>
  <si>
    <t>Egyéb felhalmozási célú kiadások</t>
  </si>
  <si>
    <t>K8</t>
  </si>
  <si>
    <t>K9</t>
  </si>
  <si>
    <t>KÖLTSÉGVETÉSI    MŰKÖDÉSI CÉLÚ KIADÁSOK ÖSSZESEN</t>
  </si>
  <si>
    <t>KÖLTSÉGVETÉSI MŰKÖDÉSI CÉLÚ BEVÉTELEK ÖSSZESEN</t>
  </si>
  <si>
    <t>KÖLTSÉGVETÉSI FELHALMOZÁSI CÉLÚ BEVÉTELEK ÖSSZESEN</t>
  </si>
  <si>
    <t>KÖLTSÉGVETÉSI FELHALMOZÁSI CÉLÚ KIADÁSOK ÖSSZESEN</t>
  </si>
  <si>
    <t>KÖLTSÉGVETÉSI KIADÁSOK MINDÖSSZESEN</t>
  </si>
  <si>
    <t>KÖLTSÉGVETÉSI BEVÉTELEK MINDÖSSZESEN</t>
  </si>
  <si>
    <t xml:space="preserve">Finanszírozási kiadások                           </t>
  </si>
  <si>
    <t>Egyéb finanszírozási bevételek</t>
  </si>
  <si>
    <t>Finanszírozási bevételek</t>
  </si>
  <si>
    <t>Működési célú támogatások államháztartáson belülről</t>
  </si>
  <si>
    <t>Felhalmozási célú támogatások államháztartáson belülről</t>
  </si>
  <si>
    <t>Működési bevételek</t>
  </si>
  <si>
    <t>Felhalmozási célú  átvett pénzeszközök</t>
  </si>
  <si>
    <t>B1</t>
  </si>
  <si>
    <t>B2</t>
  </si>
  <si>
    <t>B3</t>
  </si>
  <si>
    <t>B4</t>
  </si>
  <si>
    <t>B5</t>
  </si>
  <si>
    <t>B6</t>
  </si>
  <si>
    <t>B7</t>
  </si>
  <si>
    <t>B8</t>
  </si>
  <si>
    <t>B816</t>
  </si>
  <si>
    <t>01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</si>
  <si>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</si>
  <si>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</si>
  <si>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</si>
  <si>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</si>
  <si>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</si>
  <si>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</si>
  <si>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</si>
  <si>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</si>
  <si>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</si>
  <si>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</si>
  <si>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</si>
  <si>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</si>
  <si>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</si>
  <si>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</si>
  <si>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</si>
  <si>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</si>
  <si>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</si>
  <si>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</si>
  <si>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</si>
  <si>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</si>
  <si>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</si>
  <si>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</si>
  <si>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</si>
  <si>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</si>
  <si>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</si>
  <si>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</si>
  <si>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</si>
  <si>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</si>
  <si>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</si>
  <si>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</si>
  <si>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</si>
  <si>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</si>
  <si>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</si>
  <si>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</si>
  <si>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</si>
  <si>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K1113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</si>
  <si>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</si>
  <si>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</si>
  <si>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</si>
  <si>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</si>
  <si>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</si>
  <si>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</si>
  <si>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</si>
  <si>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</si>
  <si>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</si>
  <si>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</si>
  <si>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</si>
  <si>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</si>
  <si>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</si>
  <si>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</si>
  <si>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</si>
  <si>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</si>
  <si>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</si>
  <si>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</si>
  <si>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</si>
  <si>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</si>
  <si>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</si>
  <si>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</si>
  <si>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</si>
  <si>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</si>
  <si>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27</t>
  </si>
  <si>
    <t>Kommunikációs szolgáltatások (=25+26)</t>
  </si>
  <si>
    <t>28</t>
  </si>
  <si>
    <t>Közüzemi díjak</t>
  </si>
  <si>
    <t>29</t>
  </si>
  <si>
    <t>30</t>
  </si>
  <si>
    <t>31</t>
  </si>
  <si>
    <t>32</t>
  </si>
  <si>
    <t>Közvetített szolgáltatások</t>
  </si>
  <si>
    <t>33</t>
  </si>
  <si>
    <t xml:space="preserve">Szakmai tevékenységet segítő szolgáltatások </t>
  </si>
  <si>
    <t>34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</si>
  <si>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</si>
  <si>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</si>
  <si>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</si>
  <si>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</si>
  <si>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</si>
  <si>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</si>
  <si>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</si>
  <si>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</si>
  <si>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</si>
  <si>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</si>
  <si>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</si>
  <si>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</si>
  <si>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</si>
  <si>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</si>
  <si>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</si>
  <si>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</si>
  <si>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</si>
  <si>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</si>
  <si>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</si>
  <si>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</si>
  <si>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</si>
  <si>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</si>
  <si>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</si>
  <si>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</si>
  <si>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</si>
  <si>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</si>
  <si>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</si>
  <si>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</si>
  <si>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50</t>
  </si>
  <si>
    <t>51</t>
  </si>
  <si>
    <t>52</t>
  </si>
  <si>
    <t>Intézményi ellátottak pénzbeli juttatásai</t>
  </si>
  <si>
    <t>53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</si>
  <si>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</si>
  <si>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</si>
  <si>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</si>
  <si>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</si>
  <si>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</si>
  <si>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</si>
  <si>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</si>
  <si>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</si>
  <si>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</si>
  <si>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</si>
  <si>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</si>
  <si>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</si>
  <si>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</si>
  <si>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</si>
  <si>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</si>
  <si>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</si>
  <si>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</si>
  <si>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</si>
  <si>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</si>
  <si>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</si>
  <si>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</si>
  <si>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</si>
  <si>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</si>
  <si>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</si>
  <si>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</si>
  <si>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</si>
  <si>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</si>
  <si>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</si>
  <si>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</si>
  <si>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</si>
  <si>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</si>
  <si>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</si>
  <si>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</si>
  <si>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</si>
  <si>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</si>
  <si>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</si>
  <si>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</si>
  <si>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</si>
  <si>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</si>
  <si>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</si>
  <si>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</si>
  <si>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</si>
  <si>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</si>
  <si>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</si>
  <si>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</si>
  <si>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</si>
  <si>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</si>
  <si>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</si>
  <si>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</si>
  <si>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</si>
  <si>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</si>
  <si>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</si>
  <si>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</si>
  <si>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</si>
  <si>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</si>
  <si>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</si>
  <si>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</si>
  <si>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</si>
  <si>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</si>
  <si>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</si>
  <si>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</si>
  <si>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</si>
  <si>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</si>
  <si>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</si>
  <si>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</si>
  <si>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</si>
  <si>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</si>
  <si>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</si>
  <si>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</si>
  <si>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</si>
  <si>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</si>
  <si>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</si>
  <si>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>K1155</t>
  </si>
  <si>
    <t>K1157</t>
  </si>
  <si>
    <t>K1158</t>
  </si>
  <si>
    <t>K1159</t>
  </si>
  <si>
    <t>K1161</t>
  </si>
  <si>
    <t>K1162</t>
  </si>
  <si>
    <t>K1163</t>
  </si>
  <si>
    <t>K1164</t>
  </si>
  <si>
    <t>K1165</t>
  </si>
  <si>
    <t>K1166</t>
  </si>
  <si>
    <t>K1168</t>
  </si>
  <si>
    <t>K1169</t>
  </si>
  <si>
    <t>K1170</t>
  </si>
  <si>
    <t>K1171</t>
  </si>
  <si>
    <t>K1172</t>
  </si>
  <si>
    <t>K1173</t>
  </si>
  <si>
    <t>K1174</t>
  </si>
  <si>
    <t>K1176</t>
  </si>
  <si>
    <t>K1177</t>
  </si>
  <si>
    <t>K1178</t>
  </si>
  <si>
    <t>K1179</t>
  </si>
  <si>
    <t>K1181</t>
  </si>
  <si>
    <t>K1182</t>
  </si>
  <si>
    <t>K1183</t>
  </si>
  <si>
    <t>K1184</t>
  </si>
  <si>
    <t>K1185</t>
  </si>
  <si>
    <t>K1186</t>
  </si>
  <si>
    <t>K1187</t>
  </si>
  <si>
    <t>K1188</t>
  </si>
  <si>
    <t>Rovat szám</t>
  </si>
  <si>
    <t>Ssz</t>
  </si>
  <si>
    <t>Kiadásnem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</si>
  <si>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</si>
  <si>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</si>
  <si>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</si>
  <si>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</si>
  <si>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</si>
  <si>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</si>
  <si>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B114</t>
  </si>
  <si>
    <t>Működési célú központosított előirányzatok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</si>
  <si>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</si>
  <si>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</si>
  <si>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</si>
  <si>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</si>
  <si>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</si>
  <si>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</si>
  <si>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</si>
  <si>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</si>
  <si>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</si>
  <si>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</si>
  <si>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</si>
  <si>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</si>
  <si>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</si>
  <si>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</si>
  <si>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</si>
  <si>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</si>
  <si>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</si>
  <si>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</si>
  <si>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</si>
  <si>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</si>
  <si>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</si>
  <si>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</si>
  <si>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</si>
  <si>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</si>
  <si>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</si>
  <si>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</si>
  <si>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</si>
  <si>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</si>
  <si>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</si>
  <si>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</si>
  <si>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</si>
  <si>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</si>
  <si>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</si>
  <si>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</si>
  <si>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</si>
  <si>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</si>
  <si>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</si>
  <si>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</si>
  <si>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</si>
  <si>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</si>
  <si>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</si>
  <si>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</si>
  <si>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</si>
  <si>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</si>
  <si>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</si>
  <si>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</si>
  <si>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</si>
  <si>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</si>
  <si>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</si>
  <si>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</si>
  <si>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</si>
  <si>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</si>
  <si>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</si>
  <si>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</si>
  <si>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</si>
  <si>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</si>
  <si>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</si>
  <si>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</si>
  <si>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</si>
  <si>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</si>
  <si>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</si>
  <si>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</si>
  <si>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</si>
  <si>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</si>
  <si>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</si>
  <si>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</si>
  <si>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</si>
  <si>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</si>
  <si>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</si>
  <si>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</si>
  <si>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</si>
  <si>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</si>
  <si>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</si>
  <si>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</si>
  <si>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</si>
  <si>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</si>
  <si>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</si>
  <si>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</si>
  <si>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</si>
  <si>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</si>
  <si>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</si>
  <si>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</si>
  <si>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</si>
  <si>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</si>
  <si>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</si>
  <si>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</si>
  <si>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</si>
  <si>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</si>
  <si>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</si>
  <si>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</si>
  <si>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</si>
  <si>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</si>
  <si>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</si>
  <si>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</si>
  <si>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</si>
  <si>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</si>
  <si>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</si>
  <si>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</si>
  <si>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</si>
  <si>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Költségvetési bevételek (=13+19+33+44+50+54+58)</t>
  </si>
  <si>
    <t>B1-B7</t>
  </si>
  <si>
    <t>áram</t>
  </si>
  <si>
    <t>víz</t>
  </si>
  <si>
    <t>telefon</t>
  </si>
  <si>
    <t>irodaszer</t>
  </si>
  <si>
    <t>Karbantartási, kisjavítási szolgáltatások (munkadíj)</t>
  </si>
  <si>
    <t>Lakhatással kapcsolatos ellátások  (lakásfenntartási)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</si>
  <si>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</si>
  <si>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</si>
  <si>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</si>
  <si>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</si>
  <si>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</si>
  <si>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</si>
  <si>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</si>
  <si>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</si>
  <si>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</si>
  <si>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</si>
  <si>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</si>
  <si>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</si>
  <si>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</si>
  <si>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</si>
  <si>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</si>
  <si>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</si>
  <si>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</si>
  <si>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</si>
  <si>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</si>
  <si>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</si>
  <si>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</si>
  <si>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</si>
  <si>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</si>
  <si>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</si>
  <si>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</si>
  <si>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</si>
  <si>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</si>
  <si>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</si>
  <si>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</si>
  <si>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</si>
  <si>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</si>
  <si>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</si>
  <si>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</si>
  <si>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</si>
  <si>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</si>
  <si>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</si>
  <si>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</si>
  <si>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</si>
  <si>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</si>
  <si>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</si>
  <si>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</si>
  <si>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</si>
  <si>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</si>
  <si>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</si>
  <si>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</si>
  <si>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</si>
  <si>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</si>
  <si>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</si>
  <si>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</si>
  <si>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</si>
  <si>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</si>
  <si>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</si>
  <si>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</si>
  <si>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</si>
  <si>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</si>
  <si>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</si>
  <si>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</si>
  <si>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</si>
  <si>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</si>
  <si>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</si>
  <si>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</si>
  <si>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</si>
  <si>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</si>
  <si>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</si>
  <si>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</si>
  <si>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</si>
  <si>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</si>
  <si>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</si>
  <si>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</si>
  <si>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</si>
  <si>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</si>
  <si>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</si>
  <si>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</si>
  <si>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</si>
  <si>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</si>
  <si>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</si>
  <si>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</si>
  <si>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</si>
  <si>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</si>
  <si>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</si>
  <si>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</si>
  <si>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</si>
  <si>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</si>
  <si>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</si>
  <si>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</si>
  <si>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</si>
  <si>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</si>
  <si>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</si>
  <si>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</si>
  <si>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</si>
  <si>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</si>
  <si>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</si>
  <si>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Finanszírozási kiadás</t>
  </si>
  <si>
    <t>Zöldterület kezelés</t>
  </si>
  <si>
    <t>Közutak karbantartása</t>
  </si>
  <si>
    <t>Kistelepülések szoc.feladat</t>
  </si>
  <si>
    <t xml:space="preserve">Köztisztviselők </t>
  </si>
  <si>
    <t>Polgármester</t>
  </si>
  <si>
    <t>önként vállalt feladat</t>
  </si>
  <si>
    <t>kiemelt előirányzat</t>
  </si>
  <si>
    <t>állami feladat</t>
  </si>
  <si>
    <t>Rendkívli gyermekvédelmi támogatás</t>
  </si>
  <si>
    <t>F I N A N S Z Í R O Z Á S I   M Ű V E L E T E K</t>
  </si>
  <si>
    <t>FINANSZÍROZÁSI BEVÉTELEK</t>
  </si>
  <si>
    <t>FINANSZÍROZÁSI KIADÁSOK</t>
  </si>
  <si>
    <t>Egyéb nem intézményi ellátások (önkormányzati segély)</t>
  </si>
  <si>
    <t>Önkormányzati segély</t>
  </si>
  <si>
    <t>Egyéb önkormányzati feladatok</t>
  </si>
  <si>
    <t>4. melléklet</t>
  </si>
  <si>
    <t>5. melléklet</t>
  </si>
  <si>
    <t>anyagbeszerzés</t>
  </si>
  <si>
    <t>K11</t>
  </si>
  <si>
    <t>K121</t>
  </si>
  <si>
    <t>K122</t>
  </si>
  <si>
    <t>K123</t>
  </si>
  <si>
    <t>K12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</si>
  <si>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</si>
  <si>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</si>
  <si>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</si>
  <si>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</si>
  <si>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</si>
  <si>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</si>
  <si>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</si>
  <si>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</si>
  <si>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</si>
  <si>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</si>
  <si>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</si>
  <si>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</si>
  <si>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</si>
  <si>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</si>
  <si>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</si>
  <si>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</si>
  <si>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</si>
  <si>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</si>
  <si>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</si>
  <si>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</si>
  <si>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</si>
  <si>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</si>
  <si>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</si>
  <si>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</si>
  <si>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K41</t>
  </si>
  <si>
    <t>K42</t>
  </si>
  <si>
    <t>K43</t>
  </si>
  <si>
    <t>K44</t>
  </si>
  <si>
    <t>K45</t>
  </si>
  <si>
    <t>K46</t>
  </si>
  <si>
    <t>K47</t>
  </si>
  <si>
    <t>K48</t>
  </si>
  <si>
    <t>K506</t>
  </si>
  <si>
    <t>K1-K8</t>
  </si>
  <si>
    <t>Jogalkotás</t>
  </si>
  <si>
    <t>Község gazdálkodás</t>
  </si>
  <si>
    <t>Falu-gondnok</t>
  </si>
  <si>
    <t>Közfoglal-koztatás</t>
  </si>
  <si>
    <t xml:space="preserve">Törvény szerinti illetmények, munkabérek </t>
  </si>
  <si>
    <t>Foglalkoztatottak egyéb személyi juttatásai (gj.ktg.)</t>
  </si>
  <si>
    <t>Adó-bevételek</t>
  </si>
  <si>
    <t>Falugondnoki szolgáltatás</t>
  </si>
  <si>
    <t>Köz-világítás</t>
  </si>
  <si>
    <t>Állami támogatások</t>
  </si>
  <si>
    <t>Önkormányzati támogatások</t>
  </si>
  <si>
    <t>Adók</t>
  </si>
  <si>
    <t>Foglalkoztatással, munkanélküliséggel kapcsolatos ellátások (FHT)</t>
  </si>
  <si>
    <t>üzemanyag</t>
  </si>
  <si>
    <t>kisértékű tárgyi eszköz</t>
  </si>
  <si>
    <t>munkaruha</t>
  </si>
  <si>
    <t>Közfoglalkoztatott támogatás 100%</t>
  </si>
  <si>
    <t>Betegséggel kapcsolatos ellátások (rendszeres szoc.segély))</t>
  </si>
  <si>
    <t>Egyéb szolgáltatások (egyéb üzemeltetés, szemétszállítás, szállítás)</t>
  </si>
  <si>
    <t>Szociális és gyermekjóléti alapellátás</t>
  </si>
  <si>
    <t>Köztemető fenntartás</t>
  </si>
  <si>
    <t>Falugondnoki feladatok</t>
  </si>
  <si>
    <t>forintban</t>
  </si>
  <si>
    <t>Közfoglalkoztatott</t>
  </si>
  <si>
    <t>Ügyintéző, falugondnok</t>
  </si>
  <si>
    <t>Szünidei gyerekétkeztetés</t>
  </si>
  <si>
    <t>gyerekétkeztetés</t>
  </si>
  <si>
    <t>Polgárm.ill.kieg.</t>
  </si>
  <si>
    <t>Tényleges létszám 2019.XII.31-én</t>
  </si>
  <si>
    <t>Átlagos létszám 2019. évre</t>
  </si>
  <si>
    <t>Egyéb foglalkoztatott</t>
  </si>
  <si>
    <t>Kiegészítés</t>
  </si>
  <si>
    <t>Települési önkormányzat kulturális támogatása</t>
  </si>
  <si>
    <t>Helyi önkormányzatok kiegészítő támogatása</t>
  </si>
  <si>
    <t>RHK</t>
  </si>
  <si>
    <t>Központi, irányítószervi támogatás</t>
  </si>
  <si>
    <t>B8131</t>
  </si>
  <si>
    <t>K5023</t>
  </si>
  <si>
    <t>Egyéb működési célú támogatások államháztartáson belülre (KÖH, óvoda,civil szerv.)</t>
  </si>
  <si>
    <t>Lakott külterülettel kapcsolatos feladatok</t>
  </si>
  <si>
    <t>BODA KÖZSÉG ÖNKORMÁNYZAT</t>
  </si>
  <si>
    <t>gáz</t>
  </si>
  <si>
    <t>köh</t>
  </si>
  <si>
    <t>nymtit</t>
  </si>
  <si>
    <t>Bicsérd óvoda, iskola</t>
  </si>
  <si>
    <t>Szentlőrinc</t>
  </si>
  <si>
    <t>Boda Község Önkormányzat 2021.évi költségvetés</t>
  </si>
  <si>
    <t>Boda KÖZSÉG ÖNKORMÁNYZAT 2021. ÉVI LÉTSZÁMADATAI</t>
  </si>
  <si>
    <t>Bodai Község Önkormányzata</t>
  </si>
  <si>
    <t>Engedélyezett létszám                 2021.évre</t>
  </si>
  <si>
    <t>4.0</t>
  </si>
  <si>
    <t>5.0</t>
  </si>
  <si>
    <t>3.0</t>
  </si>
  <si>
    <t>18.0</t>
  </si>
  <si>
    <t>Címrend 2021</t>
  </si>
  <si>
    <t>1Boda Község Önkormányzata</t>
  </si>
  <si>
    <t>Boda  Község Önkormányzat 2021. évi költségvetés</t>
  </si>
  <si>
    <t>BODA KÖZSÉG ÖNKORMÁNYZAT  2021. évi költségvetés</t>
  </si>
  <si>
    <t>Boda KÖZSÉG ÖNKORMÁNYZAT  2021. évi költségvetés</t>
  </si>
  <si>
    <t>2021. ÉVI KÖLTSÉGVETÉSI TERVJAVASLAT PÉNZFORGALMI MÉRLEGE</t>
  </si>
  <si>
    <t>2021. évi költségvetési javaslat</t>
  </si>
  <si>
    <t>20201. évi költségvetési javaslat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</si>
</sst>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"/>
    <numFmt numFmtId="175" formatCode="#,##0\ _F_t"/>
    <numFmt numFmtId="176" formatCode="00"/>
    <numFmt numFmtId="177" formatCode="\ ##########"/>
    <numFmt numFmtId="178" formatCode="0__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€-2]\ #\ ##,000_);[Red]\([$€-2]\ #\ ##,000\)"/>
  </numFmts>
  <fonts count="6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8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9"/>
      <name val="Arial CE"/>
      <family val="0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6" xfId="0" applyBorder="1" applyAlignment="1">
      <alignment/>
    </xf>
    <xf numFmtId="3" fontId="3" fillId="0" borderId="1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8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4" fontId="8" fillId="0" borderId="16" xfId="0" applyNumberFormat="1" applyFont="1" applyBorder="1" applyAlignment="1">
      <alignment horizontal="right" vertical="center"/>
    </xf>
    <xf numFmtId="174" fontId="8" fillId="0" borderId="10" xfId="0" applyNumberFormat="1" applyFont="1" applyBorder="1" applyAlignment="1">
      <alignment horizontal="right" vertical="center"/>
    </xf>
    <xf numFmtId="174" fontId="8" fillId="0" borderId="13" xfId="0" applyNumberFormat="1" applyFont="1" applyBorder="1" applyAlignment="1">
      <alignment horizontal="right" vertical="center"/>
    </xf>
    <xf numFmtId="174" fontId="8" fillId="0" borderId="21" xfId="0" applyNumberFormat="1" applyFont="1" applyBorder="1" applyAlignment="1">
      <alignment horizontal="right" vertical="center"/>
    </xf>
    <xf numFmtId="174" fontId="8" fillId="0" borderId="26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7" fillId="0" borderId="28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right"/>
    </xf>
    <xf numFmtId="3" fontId="17" fillId="33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17" fillId="34" borderId="10" xfId="0" applyNumberFormat="1" applyFont="1" applyFill="1" applyBorder="1" applyAlignment="1">
      <alignment horizontal="right"/>
    </xf>
    <xf numFmtId="0" fontId="17" fillId="0" borderId="29" xfId="0" applyFont="1" applyBorder="1" applyAlignment="1">
      <alignment vertical="center"/>
    </xf>
    <xf numFmtId="3" fontId="17" fillId="0" borderId="10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 vertical="center" wrapText="1"/>
    </xf>
    <xf numFmtId="0" fontId="19" fillId="0" borderId="28" xfId="0" applyFont="1" applyBorder="1" applyAlignment="1">
      <alignment vertical="top" wrapText="1"/>
    </xf>
    <xf numFmtId="3" fontId="19" fillId="35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17" fillId="35" borderId="10" xfId="0" applyNumberFormat="1" applyFont="1" applyFill="1" applyBorder="1" applyAlignment="1">
      <alignment horizontal="right"/>
    </xf>
    <xf numFmtId="0" fontId="19" fillId="0" borderId="28" xfId="0" applyFont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175" fontId="17" fillId="0" borderId="10" xfId="0" applyNumberFormat="1" applyFont="1" applyFill="1" applyBorder="1" applyAlignment="1">
      <alignment/>
    </xf>
    <xf numFmtId="0" fontId="19" fillId="0" borderId="30" xfId="0" applyFont="1" applyFill="1" applyBorder="1" applyAlignment="1">
      <alignment vertical="center" wrapText="1"/>
    </xf>
    <xf numFmtId="175" fontId="19" fillId="0" borderId="10" xfId="0" applyNumberFormat="1" applyFont="1" applyFill="1" applyBorder="1" applyAlignment="1">
      <alignment vertical="center"/>
    </xf>
    <xf numFmtId="175" fontId="17" fillId="0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0" fillId="0" borderId="31" xfId="0" applyFill="1" applyBorder="1" applyAlignment="1">
      <alignment/>
    </xf>
    <xf numFmtId="3" fontId="0" fillId="0" borderId="31" xfId="0" applyNumberFormat="1" applyBorder="1" applyAlignment="1">
      <alignment/>
    </xf>
    <xf numFmtId="0" fontId="1" fillId="0" borderId="32" xfId="0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174" fontId="8" fillId="0" borderId="23" xfId="0" applyNumberFormat="1" applyFont="1" applyBorder="1" applyAlignment="1">
      <alignment horizontal="right" vertical="center"/>
    </xf>
    <xf numFmtId="174" fontId="8" fillId="0" borderId="2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38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31" xfId="0" applyFont="1" applyFill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176" fontId="18" fillId="0" borderId="28" xfId="0" applyNumberFormat="1" applyFont="1" applyFill="1" applyBorder="1" applyAlignment="1" quotePrefix="1">
      <alignment vertical="center"/>
    </xf>
    <xf numFmtId="176" fontId="20" fillId="0" borderId="28" xfId="0" applyNumberFormat="1" applyFont="1" applyFill="1" applyBorder="1" applyAlignment="1" quotePrefix="1">
      <alignment vertical="center"/>
    </xf>
    <xf numFmtId="0" fontId="18" fillId="0" borderId="2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3" fontId="18" fillId="0" borderId="28" xfId="0" applyNumberFormat="1" applyFont="1" applyFill="1" applyBorder="1" applyAlignment="1">
      <alignment vertical="center"/>
    </xf>
    <xf numFmtId="0" fontId="18" fillId="0" borderId="28" xfId="0" applyNumberFormat="1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18" fillId="34" borderId="28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178" fontId="18" fillId="0" borderId="28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vertical="center"/>
    </xf>
    <xf numFmtId="0" fontId="18" fillId="0" borderId="28" xfId="0" applyFont="1" applyFill="1" applyBorder="1" applyAlignment="1" quotePrefix="1">
      <alignment vertical="center"/>
    </xf>
    <xf numFmtId="0" fontId="18" fillId="0" borderId="28" xfId="0" applyFont="1" applyFill="1" applyBorder="1" applyAlignment="1" quotePrefix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26" fillId="0" borderId="28" xfId="0" applyFont="1" applyFill="1" applyBorder="1" applyAlignment="1">
      <alignment vertical="center" wrapText="1"/>
    </xf>
    <xf numFmtId="176" fontId="26" fillId="0" borderId="28" xfId="0" applyNumberFormat="1" applyFont="1" applyFill="1" applyBorder="1" applyAlignment="1" quotePrefix="1">
      <alignment vertical="center"/>
    </xf>
    <xf numFmtId="0" fontId="26" fillId="0" borderId="28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0" fillId="0" borderId="28" xfId="0" applyFont="1" applyFill="1" applyBorder="1" applyAlignment="1" quotePrefix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20" xfId="0" applyFont="1" applyFill="1" applyBorder="1" applyAlignment="1">
      <alignment/>
    </xf>
    <xf numFmtId="0" fontId="5" fillId="0" borderId="31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4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3" fontId="0" fillId="0" borderId="21" xfId="0" applyNumberFormat="1" applyFont="1" applyBorder="1" applyAlignment="1">
      <alignment vertical="center"/>
    </xf>
    <xf numFmtId="0" fontId="20" fillId="0" borderId="28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3" fontId="18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/>
    </xf>
    <xf numFmtId="0" fontId="26" fillId="0" borderId="28" xfId="0" applyFont="1" applyFill="1" applyBorder="1" applyAlignment="1" quotePrefix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26" fillId="0" borderId="11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3" fontId="26" fillId="0" borderId="1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174" fontId="8" fillId="0" borderId="20" xfId="0" applyNumberFormat="1" applyFont="1" applyBorder="1" applyAlignment="1">
      <alignment horizontal="right" vertical="center"/>
    </xf>
    <xf numFmtId="174" fontId="8" fillId="0" borderId="45" xfId="0" applyNumberFormat="1" applyFont="1" applyBorder="1" applyAlignment="1">
      <alignment horizontal="right" vertical="center"/>
    </xf>
    <xf numFmtId="174" fontId="8" fillId="0" borderId="46" xfId="0" applyNumberFormat="1" applyFont="1" applyBorder="1" applyAlignment="1">
      <alignment horizontal="right" vertical="center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174" fontId="8" fillId="0" borderId="36" xfId="0" applyNumberFormat="1" applyFont="1" applyBorder="1" applyAlignment="1">
      <alignment horizontal="right" vertical="center"/>
    </xf>
    <xf numFmtId="174" fontId="8" fillId="0" borderId="37" xfId="0" applyNumberFormat="1" applyFont="1" applyBorder="1" applyAlignment="1">
      <alignment horizontal="right" vertical="center"/>
    </xf>
    <xf numFmtId="174" fontId="8" fillId="0" borderId="12" xfId="0" applyNumberFormat="1" applyFont="1" applyBorder="1" applyAlignment="1">
      <alignment horizontal="right" vertical="center"/>
    </xf>
    <xf numFmtId="174" fontId="8" fillId="0" borderId="49" xfId="0" applyNumberFormat="1" applyFont="1" applyBorder="1" applyAlignment="1">
      <alignment horizontal="right" vertical="center"/>
    </xf>
    <xf numFmtId="174" fontId="8" fillId="0" borderId="50" xfId="0" applyNumberFormat="1" applyFont="1" applyBorder="1" applyAlignment="1">
      <alignment horizontal="right" vertical="center"/>
    </xf>
    <xf numFmtId="174" fontId="8" fillId="0" borderId="51" xfId="0" applyNumberFormat="1" applyFont="1" applyBorder="1" applyAlignment="1">
      <alignment horizontal="right" vertical="center"/>
    </xf>
    <xf numFmtId="174" fontId="8" fillId="0" borderId="28" xfId="0" applyNumberFormat="1" applyFont="1" applyBorder="1" applyAlignment="1">
      <alignment horizontal="right" vertical="center"/>
    </xf>
    <xf numFmtId="174" fontId="8" fillId="0" borderId="52" xfId="0" applyNumberFormat="1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" fontId="11" fillId="0" borderId="45" xfId="0" applyNumberFormat="1" applyFont="1" applyBorder="1" applyAlignment="1">
      <alignment horizontal="right" vertical="center"/>
    </xf>
    <xf numFmtId="174" fontId="8" fillId="0" borderId="25" xfId="0" applyNumberFormat="1" applyFont="1" applyBorder="1" applyAlignment="1">
      <alignment horizontal="right" vertical="center"/>
    </xf>
    <xf numFmtId="3" fontId="3" fillId="0" borderId="5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vertical="center"/>
    </xf>
    <xf numFmtId="3" fontId="28" fillId="0" borderId="28" xfId="0" applyNumberFormat="1" applyFont="1" applyFill="1" applyBorder="1" applyAlignment="1">
      <alignment vertical="center"/>
    </xf>
    <xf numFmtId="3" fontId="29" fillId="0" borderId="28" xfId="0" applyNumberFormat="1" applyFont="1" applyFill="1" applyBorder="1" applyAlignment="1">
      <alignment vertical="center"/>
    </xf>
    <xf numFmtId="0" fontId="30" fillId="0" borderId="10" xfId="0" applyFont="1" applyBorder="1" applyAlignment="1">
      <alignment/>
    </xf>
    <xf numFmtId="0" fontId="29" fillId="0" borderId="28" xfId="0" applyFont="1" applyFill="1" applyBorder="1" applyAlignment="1">
      <alignment vertical="center"/>
    </xf>
    <xf numFmtId="3" fontId="31" fillId="0" borderId="28" xfId="0" applyNumberFormat="1" applyFont="1" applyFill="1" applyBorder="1" applyAlignment="1">
      <alignment vertical="center"/>
    </xf>
    <xf numFmtId="0" fontId="32" fillId="0" borderId="10" xfId="0" applyFont="1" applyBorder="1" applyAlignment="1">
      <alignment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4" fillId="0" borderId="28" xfId="56" applyFont="1" applyFill="1" applyBorder="1" applyAlignment="1">
      <alignment horizontal="center" vertical="center" wrapText="1"/>
      <protection/>
    </xf>
    <xf numFmtId="0" fontId="4" fillId="0" borderId="3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Somberek költségvetés 2007 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30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5.57421875" style="10" customWidth="1"/>
    <col min="2" max="2" width="5.421875" style="10" customWidth="1"/>
    <col min="3" max="3" width="15.421875" style="10" customWidth="1"/>
    <col min="4" max="4" width="57.8515625" style="10" customWidth="1"/>
    <col min="5" max="5" width="5.8515625" style="10" customWidth="1"/>
    <col min="6" max="6" width="18.8515625" style="23" customWidth="1"/>
  </cols>
  <sheetData>
    <row r="1" spans="4:6" ht="12">
      <c r="D1" s="246" t="s">
        <v>214</v>
      </c>
      <c r="E1" s="246"/>
      <c r="F1" s="246"/>
    </row>
    <row r="2" spans="1:6" ht="23.25" customHeight="1">
      <c r="A2" s="247" t="s">
        <v>777</v>
      </c>
      <c r="B2" s="247"/>
      <c r="C2" s="248"/>
      <c r="D2" s="248"/>
      <c r="E2" s="248"/>
      <c r="F2" s="248"/>
    </row>
    <row r="3" spans="1:6" ht="13.5">
      <c r="A3" s="248" t="s">
        <v>796</v>
      </c>
      <c r="B3" s="248"/>
      <c r="C3" s="248"/>
      <c r="D3" s="248"/>
      <c r="E3" s="248"/>
      <c r="F3" s="248"/>
    </row>
    <row r="4" spans="4:6" ht="12.75" thickBot="1">
      <c r="D4" s="249" t="s">
        <v>2</v>
      </c>
      <c r="E4" s="249"/>
      <c r="F4" s="249"/>
    </row>
    <row r="5" spans="1:6" s="11" customFormat="1" ht="13.5">
      <c r="A5" s="264" t="s">
        <v>3</v>
      </c>
      <c r="B5" s="265"/>
      <c r="C5" s="265"/>
      <c r="D5" s="253" t="s">
        <v>4</v>
      </c>
      <c r="E5" s="254"/>
      <c r="F5" s="255"/>
    </row>
    <row r="6" spans="1:6" ht="20.25" thickBot="1">
      <c r="A6" s="122" t="s">
        <v>5</v>
      </c>
      <c r="B6" s="123" t="s">
        <v>230</v>
      </c>
      <c r="C6" s="141" t="s">
        <v>797</v>
      </c>
      <c r="D6" s="122" t="s">
        <v>5</v>
      </c>
      <c r="E6" s="123" t="s">
        <v>230</v>
      </c>
      <c r="F6" s="124" t="s">
        <v>798</v>
      </c>
    </row>
    <row r="7" spans="1:6" s="11" customFormat="1" ht="18" customHeight="1" thickBot="1">
      <c r="A7" s="256" t="s">
        <v>6</v>
      </c>
      <c r="B7" s="257"/>
      <c r="C7" s="258"/>
      <c r="D7" s="258"/>
      <c r="E7" s="258"/>
      <c r="F7" s="259"/>
    </row>
    <row r="8" spans="1:6" ht="12">
      <c r="A8" s="129" t="s">
        <v>249</v>
      </c>
      <c r="B8" s="144" t="s">
        <v>253</v>
      </c>
      <c r="C8" s="142">
        <v>60882550</v>
      </c>
      <c r="D8" s="129" t="s">
        <v>225</v>
      </c>
      <c r="E8" s="130" t="s">
        <v>228</v>
      </c>
      <c r="F8" s="12">
        <f>Kiadás!D26</f>
        <v>24930000</v>
      </c>
    </row>
    <row r="9" spans="1:6" ht="12">
      <c r="A9" s="131" t="s">
        <v>118</v>
      </c>
      <c r="B9" s="145" t="s">
        <v>255</v>
      </c>
      <c r="C9" s="143">
        <v>11500000</v>
      </c>
      <c r="D9" s="131" t="s">
        <v>226</v>
      </c>
      <c r="E9" s="104" t="s">
        <v>229</v>
      </c>
      <c r="F9" s="13">
        <f>Kiadás!D27</f>
        <v>4193000</v>
      </c>
    </row>
    <row r="10" spans="1:6" ht="12">
      <c r="A10" s="131" t="s">
        <v>251</v>
      </c>
      <c r="B10" s="145" t="s">
        <v>256</v>
      </c>
      <c r="C10" s="143">
        <v>7098752</v>
      </c>
      <c r="D10" s="19" t="s">
        <v>7</v>
      </c>
      <c r="E10" s="104" t="s">
        <v>231</v>
      </c>
      <c r="F10" s="13">
        <v>37982833</v>
      </c>
    </row>
    <row r="11" spans="1:6" ht="12">
      <c r="A11" s="132" t="s">
        <v>8</v>
      </c>
      <c r="B11" s="145" t="s">
        <v>258</v>
      </c>
      <c r="C11" s="143">
        <f>Bevétel!D64</f>
        <v>0</v>
      </c>
      <c r="D11" s="131" t="s">
        <v>227</v>
      </c>
      <c r="E11" s="104" t="s">
        <v>232</v>
      </c>
      <c r="F11" s="13">
        <f>Kiadás!D70</f>
        <v>6018000</v>
      </c>
    </row>
    <row r="12" spans="1:6" ht="12.75" thickBot="1">
      <c r="A12" s="137" t="s">
        <v>772</v>
      </c>
      <c r="B12" s="127" t="s">
        <v>261</v>
      </c>
      <c r="C12" s="204">
        <v>0</v>
      </c>
      <c r="D12" s="132" t="s">
        <v>233</v>
      </c>
      <c r="E12" s="121" t="s">
        <v>234</v>
      </c>
      <c r="F12" s="14">
        <f>Kiadás!D87</f>
        <v>8572000</v>
      </c>
    </row>
    <row r="13" spans="1:6" s="17" customFormat="1" ht="12.75" customHeight="1" thickBot="1">
      <c r="A13" s="15" t="s">
        <v>241</v>
      </c>
      <c r="B13" s="25"/>
      <c r="C13" s="128">
        <f>SUM(C8:C12)</f>
        <v>79481302</v>
      </c>
      <c r="D13" s="15" t="s">
        <v>240</v>
      </c>
      <c r="E13" s="128"/>
      <c r="F13" s="16">
        <f>SUM(F8:F12)</f>
        <v>81695833</v>
      </c>
    </row>
    <row r="14" spans="1:6" s="11" customFormat="1" ht="18" customHeight="1" thickBot="1">
      <c r="A14" s="260" t="s">
        <v>11</v>
      </c>
      <c r="B14" s="261"/>
      <c r="C14" s="262"/>
      <c r="D14" s="262"/>
      <c r="E14" s="262"/>
      <c r="F14" s="263"/>
    </row>
    <row r="15" spans="1:6" ht="12.75" thickBot="1">
      <c r="A15" s="129" t="s">
        <v>250</v>
      </c>
      <c r="B15" s="144" t="s">
        <v>254</v>
      </c>
      <c r="C15" s="142">
        <f>Bevétel!D29</f>
        <v>13699000</v>
      </c>
      <c r="D15" s="134" t="s">
        <v>13</v>
      </c>
      <c r="E15" s="135" t="s">
        <v>235</v>
      </c>
      <c r="F15" s="18">
        <v>14818188</v>
      </c>
    </row>
    <row r="16" spans="1:6" ht="12">
      <c r="A16" s="139" t="s">
        <v>119</v>
      </c>
      <c r="B16" s="145" t="s">
        <v>257</v>
      </c>
      <c r="C16" s="143">
        <f>Bevétel!D60</f>
        <v>0</v>
      </c>
      <c r="D16" s="136" t="s">
        <v>12</v>
      </c>
      <c r="E16" s="119" t="s">
        <v>236</v>
      </c>
      <c r="F16" s="18"/>
    </row>
    <row r="17" spans="1:6" ht="15" customHeight="1" thickBot="1">
      <c r="A17" s="146" t="s">
        <v>252</v>
      </c>
      <c r="B17" s="147" t="s">
        <v>259</v>
      </c>
      <c r="C17" s="148">
        <f>Bevétel!D68</f>
        <v>0</v>
      </c>
      <c r="D17" s="146" t="s">
        <v>237</v>
      </c>
      <c r="E17" s="149" t="s">
        <v>238</v>
      </c>
      <c r="F17" s="133"/>
    </row>
    <row r="18" spans="1:8" ht="12.75" customHeight="1" thickBot="1">
      <c r="A18" s="15" t="s">
        <v>242</v>
      </c>
      <c r="B18" s="25"/>
      <c r="C18" s="128">
        <f>SUM(C15:C17)</f>
        <v>13699000</v>
      </c>
      <c r="D18" s="15" t="s">
        <v>243</v>
      </c>
      <c r="E18" s="128"/>
      <c r="F18" s="16">
        <f>SUM(F15:F17)</f>
        <v>14818188</v>
      </c>
      <c r="H18" s="9"/>
    </row>
    <row r="19" spans="1:8" ht="18" customHeight="1" thickBot="1">
      <c r="A19" s="250" t="s">
        <v>689</v>
      </c>
      <c r="B19" s="251"/>
      <c r="C19" s="251"/>
      <c r="D19" s="251"/>
      <c r="E19" s="251"/>
      <c r="F19" s="252"/>
      <c r="H19" s="9"/>
    </row>
    <row r="20" spans="1:6" ht="12">
      <c r="A20" s="131" t="s">
        <v>9</v>
      </c>
      <c r="B20" s="118" t="s">
        <v>609</v>
      </c>
      <c r="C20" s="120">
        <v>4075471</v>
      </c>
      <c r="D20" s="137" t="s">
        <v>246</v>
      </c>
      <c r="E20" s="127" t="s">
        <v>239</v>
      </c>
      <c r="F20" s="138">
        <v>15000000</v>
      </c>
    </row>
    <row r="21" spans="1:6" ht="12.75" thickBot="1">
      <c r="A21" s="150" t="s">
        <v>247</v>
      </c>
      <c r="B21" s="151" t="s">
        <v>260</v>
      </c>
      <c r="C21" s="245">
        <v>15000000</v>
      </c>
      <c r="D21" s="150" t="s">
        <v>130</v>
      </c>
      <c r="E21" s="152"/>
      <c r="F21" s="133">
        <v>741752</v>
      </c>
    </row>
    <row r="22" spans="1:7" ht="13.5" thickBot="1">
      <c r="A22" s="153" t="s">
        <v>690</v>
      </c>
      <c r="B22" s="154"/>
      <c r="C22" s="155">
        <f>SUM(C20:C21)</f>
        <v>19075471</v>
      </c>
      <c r="D22" s="153" t="s">
        <v>691</v>
      </c>
      <c r="E22" s="156"/>
      <c r="F22" s="157">
        <f>SUM(F20:F21)</f>
        <v>15741752</v>
      </c>
      <c r="G22" s="9"/>
    </row>
    <row r="23" spans="1:9" s="11" customFormat="1" ht="18" customHeight="1" thickBot="1">
      <c r="A23" s="20" t="s">
        <v>245</v>
      </c>
      <c r="B23" s="140"/>
      <c r="C23" s="21">
        <f>C13+C18+C22</f>
        <v>112255773</v>
      </c>
      <c r="D23" s="20" t="s">
        <v>244</v>
      </c>
      <c r="E23" s="237"/>
      <c r="F23" s="238">
        <f>F13+F18+F22</f>
        <v>112255773</v>
      </c>
      <c r="I23" s="22"/>
    </row>
    <row r="24" ht="12">
      <c r="C24" s="23"/>
    </row>
    <row r="27" ht="12.75">
      <c r="F27" s="24"/>
    </row>
    <row r="30" ht="12">
      <c r="H30" s="9"/>
    </row>
  </sheetData>
  <sheetProtection/>
  <mergeCells count="9">
    <mergeCell ref="D1:F1"/>
    <mergeCell ref="A2:F2"/>
    <mergeCell ref="A3:F3"/>
    <mergeCell ref="D4:F4"/>
    <mergeCell ref="A19:F19"/>
    <mergeCell ref="D5:F5"/>
    <mergeCell ref="A7:F7"/>
    <mergeCell ref="A14:F14"/>
    <mergeCell ref="A5:C5"/>
  </mergeCells>
  <printOptions/>
  <pageMargins left="1.16" right="0.75" top="1" bottom="1" header="0.5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A71"/>
  <sheetViews>
    <sheetView zoomScalePageLayoutView="0" workbookViewId="0" topLeftCell="A1">
      <selection activeCell="A1" sqref="A1:AA1"/>
    </sheetView>
  </sheetViews>
  <sheetFormatPr defaultColWidth="2.7109375" defaultRowHeight="12.75"/>
  <cols>
    <col min="1" max="1" width="4.421875" style="77" customWidth="1"/>
    <col min="2" max="2" width="30.8515625" style="77" customWidth="1"/>
    <col min="3" max="3" width="9.421875" style="77" customWidth="1"/>
    <col min="4" max="4" width="9.140625" style="77" hidden="1" customWidth="1"/>
    <col min="5" max="5" width="12.57421875" style="77" customWidth="1"/>
    <col min="6" max="8" width="9.140625" style="77" hidden="1" customWidth="1"/>
    <col min="9" max="9" width="10.140625" style="77" hidden="1" customWidth="1"/>
    <col min="10" max="10" width="10.8515625" style="77" hidden="1" customWidth="1"/>
    <col min="11" max="11" width="12.140625" style="77" hidden="1" customWidth="1"/>
    <col min="12" max="14" width="9.140625" style="77" hidden="1" customWidth="1"/>
    <col min="15" max="15" width="11.57421875" style="77" customWidth="1"/>
    <col min="16" max="16" width="12.57421875" style="77" hidden="1" customWidth="1"/>
    <col min="17" max="17" width="11.57421875" style="77" hidden="1" customWidth="1"/>
    <col min="18" max="20" width="9.140625" style="77" hidden="1" customWidth="1"/>
    <col min="21" max="21" width="0" style="77" hidden="1" customWidth="1"/>
    <col min="22" max="22" width="11.00390625" style="77" hidden="1" customWidth="1"/>
    <col min="23" max="23" width="12.8515625" style="77" hidden="1" customWidth="1"/>
    <col min="24" max="26" width="9.140625" style="77" hidden="1" customWidth="1"/>
    <col min="27" max="254" width="9.140625" style="77" customWidth="1"/>
    <col min="255" max="16384" width="2.7109375" style="77" customWidth="1"/>
  </cols>
  <sheetData>
    <row r="1" spans="1:27" ht="12.75">
      <c r="A1" s="283" t="s">
        <v>783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</row>
    <row r="2" spans="19:27" ht="12.75">
      <c r="S2" s="285" t="s">
        <v>220</v>
      </c>
      <c r="T2" s="285"/>
      <c r="U2" s="285"/>
      <c r="V2" s="285"/>
      <c r="W2" s="285"/>
      <c r="X2" s="285"/>
      <c r="Y2" s="285"/>
      <c r="Z2" s="285"/>
      <c r="AA2" s="285"/>
    </row>
    <row r="3" spans="3:27" s="112" customFormat="1" ht="9.75"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286" t="s">
        <v>693</v>
      </c>
      <c r="N3" s="287"/>
      <c r="O3" s="287"/>
      <c r="P3" s="287"/>
      <c r="Q3" s="287"/>
      <c r="R3" s="288"/>
      <c r="S3" s="113">
        <v>882202</v>
      </c>
      <c r="T3" s="113">
        <v>882203</v>
      </c>
      <c r="U3" s="113">
        <v>889921</v>
      </c>
      <c r="V3" s="113">
        <v>889928</v>
      </c>
      <c r="W3" s="114">
        <v>889942</v>
      </c>
      <c r="X3" s="114">
        <v>890441</v>
      </c>
      <c r="Y3" s="114">
        <v>890442</v>
      </c>
      <c r="Z3" s="114">
        <v>890443</v>
      </c>
      <c r="AA3" s="284" t="s">
        <v>134</v>
      </c>
    </row>
    <row r="4" spans="3:27" s="110" customFormat="1" ht="51" customHeight="1">
      <c r="C4" s="111" t="s">
        <v>106</v>
      </c>
      <c r="D4" s="111" t="s">
        <v>107</v>
      </c>
      <c r="E4" s="111" t="s">
        <v>135</v>
      </c>
      <c r="F4" s="111" t="s">
        <v>136</v>
      </c>
      <c r="G4" s="111" t="s">
        <v>137</v>
      </c>
      <c r="H4" s="111" t="s">
        <v>138</v>
      </c>
      <c r="I4" s="111" t="s">
        <v>139</v>
      </c>
      <c r="J4" s="111" t="s">
        <v>140</v>
      </c>
      <c r="K4" s="111" t="s">
        <v>141</v>
      </c>
      <c r="L4" s="111" t="s">
        <v>142</v>
      </c>
      <c r="M4" s="111" t="s">
        <v>110</v>
      </c>
      <c r="N4" s="111" t="s">
        <v>111</v>
      </c>
      <c r="O4" s="111" t="s">
        <v>747</v>
      </c>
      <c r="P4" s="111" t="s">
        <v>143</v>
      </c>
      <c r="Q4" s="111" t="s">
        <v>144</v>
      </c>
      <c r="R4" s="111" t="s">
        <v>111</v>
      </c>
      <c r="S4" s="111" t="s">
        <v>112</v>
      </c>
      <c r="T4" s="111" t="s">
        <v>145</v>
      </c>
      <c r="U4" s="111" t="s">
        <v>146</v>
      </c>
      <c r="V4" s="111" t="s">
        <v>114</v>
      </c>
      <c r="W4" s="111" t="s">
        <v>147</v>
      </c>
      <c r="X4" s="111" t="s">
        <v>148</v>
      </c>
      <c r="Y4" s="111" t="s">
        <v>149</v>
      </c>
      <c r="Z4" s="111" t="s">
        <v>150</v>
      </c>
      <c r="AA4" s="284"/>
    </row>
    <row r="5" spans="1:27" ht="28.5" customHeight="1">
      <c r="A5" s="78">
        <v>1</v>
      </c>
      <c r="B5" s="79" t="s">
        <v>151</v>
      </c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2">
        <f aca="true" t="shared" si="0" ref="AA5:AA41">SUM(C5:Z5)</f>
        <v>0</v>
      </c>
    </row>
    <row r="6" spans="1:27" ht="36.75" customHeight="1">
      <c r="A6" s="78">
        <v>2</v>
      </c>
      <c r="B6" s="79" t="s">
        <v>152</v>
      </c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2">
        <f t="shared" si="0"/>
        <v>0</v>
      </c>
    </row>
    <row r="7" spans="1:27" ht="12.75" customHeight="1">
      <c r="A7" s="78">
        <v>3</v>
      </c>
      <c r="B7" s="79" t="s">
        <v>153</v>
      </c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2">
        <f t="shared" si="0"/>
        <v>0</v>
      </c>
    </row>
    <row r="8" spans="1:27" ht="30" customHeight="1" hidden="1">
      <c r="A8" s="78">
        <v>4</v>
      </c>
      <c r="B8" s="79" t="s">
        <v>154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3"/>
      <c r="Z8" s="81"/>
      <c r="AA8" s="82">
        <f t="shared" si="0"/>
        <v>0</v>
      </c>
    </row>
    <row r="9" spans="1:27" ht="12.75" customHeight="1" hidden="1">
      <c r="A9" s="78">
        <v>5</v>
      </c>
      <c r="B9" s="79" t="s">
        <v>155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0"/>
      <c r="Y9" s="81"/>
      <c r="Z9" s="80"/>
      <c r="AA9" s="82">
        <f t="shared" si="0"/>
        <v>0</v>
      </c>
    </row>
    <row r="10" spans="1:27" ht="12.75" customHeight="1" hidden="1">
      <c r="A10" s="78">
        <v>6</v>
      </c>
      <c r="B10" s="84" t="s">
        <v>156</v>
      </c>
      <c r="C10" s="81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2">
        <f t="shared" si="0"/>
        <v>0</v>
      </c>
    </row>
    <row r="11" spans="1:27" ht="21.75" customHeight="1">
      <c r="A11" s="78">
        <v>7</v>
      </c>
      <c r="B11" s="79" t="s">
        <v>157</v>
      </c>
      <c r="C11" s="81"/>
      <c r="D11" s="81"/>
      <c r="E11" s="80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2">
        <f t="shared" si="0"/>
        <v>0</v>
      </c>
    </row>
    <row r="12" spans="1:27" ht="30" hidden="1">
      <c r="A12" s="78">
        <v>8</v>
      </c>
      <c r="B12" s="79" t="s">
        <v>158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0"/>
      <c r="U12" s="81"/>
      <c r="V12" s="81"/>
      <c r="W12" s="81"/>
      <c r="X12" s="81"/>
      <c r="Y12" s="81"/>
      <c r="Z12" s="81"/>
      <c r="AA12" s="82">
        <f t="shared" si="0"/>
        <v>0</v>
      </c>
    </row>
    <row r="13" spans="1:27" ht="19.5" hidden="1">
      <c r="A13" s="78">
        <v>9</v>
      </c>
      <c r="B13" s="79" t="s">
        <v>159</v>
      </c>
      <c r="C13" s="81"/>
      <c r="D13" s="81"/>
      <c r="E13" s="81"/>
      <c r="F13" s="80"/>
      <c r="G13" s="81"/>
      <c r="H13" s="81"/>
      <c r="I13" s="81"/>
      <c r="J13" s="81"/>
      <c r="K13" s="81"/>
      <c r="L13" s="80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>
        <f t="shared" si="0"/>
        <v>0</v>
      </c>
    </row>
    <row r="14" spans="1:27" ht="19.5" hidden="1">
      <c r="A14" s="78">
        <v>10</v>
      </c>
      <c r="B14" s="79" t="s">
        <v>160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2">
        <f t="shared" si="0"/>
        <v>0</v>
      </c>
    </row>
    <row r="15" spans="1:27" ht="24.75" customHeight="1" hidden="1">
      <c r="A15" s="78">
        <v>11</v>
      </c>
      <c r="B15" s="79" t="s">
        <v>161</v>
      </c>
      <c r="C15" s="81"/>
      <c r="D15" s="81"/>
      <c r="E15" s="81"/>
      <c r="F15" s="81"/>
      <c r="G15" s="80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>
        <f t="shared" si="0"/>
        <v>0</v>
      </c>
    </row>
    <row r="16" spans="1:27" ht="9.75" hidden="1">
      <c r="A16" s="78">
        <v>12</v>
      </c>
      <c r="B16" s="79" t="s">
        <v>162</v>
      </c>
      <c r="C16" s="81"/>
      <c r="D16" s="81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>
        <f t="shared" si="0"/>
        <v>0</v>
      </c>
    </row>
    <row r="17" spans="1:27" ht="13.5" customHeight="1" hidden="1">
      <c r="A17" s="78">
        <v>13</v>
      </c>
      <c r="B17" s="79" t="s">
        <v>163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0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>
        <f t="shared" si="0"/>
        <v>0</v>
      </c>
    </row>
    <row r="18" spans="1:27" ht="12.75" customHeight="1" hidden="1">
      <c r="A18" s="78">
        <v>14</v>
      </c>
      <c r="B18" s="79" t="s">
        <v>164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5"/>
      <c r="O18" s="85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>
        <f t="shared" si="0"/>
        <v>0</v>
      </c>
    </row>
    <row r="19" spans="1:27" ht="19.5" hidden="1">
      <c r="A19" s="78">
        <v>15</v>
      </c>
      <c r="B19" s="86" t="s">
        <v>165</v>
      </c>
      <c r="C19" s="81"/>
      <c r="D19" s="81"/>
      <c r="E19" s="81"/>
      <c r="F19" s="81"/>
      <c r="G19" s="81"/>
      <c r="H19" s="81"/>
      <c r="I19" s="80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>
        <f t="shared" si="0"/>
        <v>0</v>
      </c>
    </row>
    <row r="20" spans="1:27" ht="39" customHeight="1" hidden="1">
      <c r="A20" s="78">
        <v>16</v>
      </c>
      <c r="B20" s="86" t="s">
        <v>166</v>
      </c>
      <c r="C20" s="81"/>
      <c r="D20" s="81"/>
      <c r="E20" s="81"/>
      <c r="F20" s="81"/>
      <c r="G20" s="81"/>
      <c r="H20" s="81"/>
      <c r="I20" s="81"/>
      <c r="J20" s="81"/>
      <c r="K20" s="80"/>
      <c r="L20" s="81"/>
      <c r="M20" s="81"/>
      <c r="N20" s="81"/>
      <c r="O20" s="81"/>
      <c r="P20" s="80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2">
        <f t="shared" si="0"/>
        <v>0</v>
      </c>
    </row>
    <row r="21" spans="1:27" ht="12.75" customHeight="1" hidden="1">
      <c r="A21" s="78">
        <v>17</v>
      </c>
      <c r="B21" s="86" t="s">
        <v>167</v>
      </c>
      <c r="C21" s="81"/>
      <c r="D21" s="81"/>
      <c r="E21" s="81"/>
      <c r="F21" s="81"/>
      <c r="G21" s="81"/>
      <c r="H21" s="81"/>
      <c r="I21" s="81"/>
      <c r="J21" s="80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2">
        <f t="shared" si="0"/>
        <v>0</v>
      </c>
    </row>
    <row r="22" spans="1:27" ht="34.5" customHeight="1" hidden="1">
      <c r="A22" s="78">
        <v>18</v>
      </c>
      <c r="B22" s="86" t="s">
        <v>168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0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2">
        <f t="shared" si="0"/>
        <v>0</v>
      </c>
    </row>
    <row r="23" spans="1:27" ht="26.25" customHeight="1" hidden="1">
      <c r="A23" s="78">
        <v>19</v>
      </c>
      <c r="B23" s="79" t="s">
        <v>169</v>
      </c>
      <c r="C23" s="81"/>
      <c r="D23" s="81"/>
      <c r="E23" s="81"/>
      <c r="F23" s="81"/>
      <c r="G23" s="81"/>
      <c r="H23" s="81"/>
      <c r="I23" s="81"/>
      <c r="J23" s="83"/>
      <c r="K23" s="81"/>
      <c r="L23" s="81"/>
      <c r="M23" s="81"/>
      <c r="N23" s="81"/>
      <c r="O23" s="81"/>
      <c r="P23" s="81"/>
      <c r="Q23" s="80"/>
      <c r="R23" s="81"/>
      <c r="S23" s="81"/>
      <c r="T23" s="81"/>
      <c r="U23" s="81"/>
      <c r="V23" s="81"/>
      <c r="W23" s="85"/>
      <c r="X23" s="81"/>
      <c r="Y23" s="81"/>
      <c r="Z23" s="81"/>
      <c r="AA23" s="82">
        <f t="shared" si="0"/>
        <v>0</v>
      </c>
    </row>
    <row r="24" spans="1:27" ht="23.25" customHeight="1">
      <c r="A24" s="78">
        <v>20</v>
      </c>
      <c r="B24" s="87" t="s">
        <v>170</v>
      </c>
      <c r="C24" s="88">
        <f>SUM(C5:C23)</f>
        <v>0</v>
      </c>
      <c r="D24" s="88">
        <f aca="true" t="shared" si="1" ref="D24:W24">SUM(D5:D23)</f>
        <v>0</v>
      </c>
      <c r="E24" s="88">
        <f t="shared" si="1"/>
        <v>0</v>
      </c>
      <c r="F24" s="88">
        <f t="shared" si="1"/>
        <v>0</v>
      </c>
      <c r="G24" s="88">
        <f t="shared" si="1"/>
        <v>0</v>
      </c>
      <c r="H24" s="88">
        <f t="shared" si="1"/>
        <v>0</v>
      </c>
      <c r="I24" s="88">
        <f t="shared" si="1"/>
        <v>0</v>
      </c>
      <c r="J24" s="88">
        <f>SUM(J5:J23)</f>
        <v>0</v>
      </c>
      <c r="K24" s="88">
        <f t="shared" si="1"/>
        <v>0</v>
      </c>
      <c r="L24" s="88">
        <f t="shared" si="1"/>
        <v>0</v>
      </c>
      <c r="M24" s="88">
        <f t="shared" si="1"/>
        <v>0</v>
      </c>
      <c r="N24" s="88">
        <f t="shared" si="1"/>
        <v>0</v>
      </c>
      <c r="O24" s="88"/>
      <c r="P24" s="88">
        <f t="shared" si="1"/>
        <v>0</v>
      </c>
      <c r="Q24" s="88">
        <f t="shared" si="1"/>
        <v>0</v>
      </c>
      <c r="R24" s="88">
        <f t="shared" si="1"/>
        <v>0</v>
      </c>
      <c r="S24" s="88">
        <f t="shared" si="1"/>
        <v>0</v>
      </c>
      <c r="T24" s="88">
        <f t="shared" si="1"/>
        <v>0</v>
      </c>
      <c r="U24" s="88">
        <f t="shared" si="1"/>
        <v>0</v>
      </c>
      <c r="V24" s="85">
        <f t="shared" si="1"/>
        <v>0</v>
      </c>
      <c r="W24" s="85">
        <f t="shared" si="1"/>
        <v>0</v>
      </c>
      <c r="X24" s="88">
        <f>SUM(X5:X23)</f>
        <v>0</v>
      </c>
      <c r="Y24" s="88">
        <f>SUM(Y5:Y23)</f>
        <v>0</v>
      </c>
      <c r="Z24" s="88">
        <f>SUM(Z5:Z23)</f>
        <v>0</v>
      </c>
      <c r="AA24" s="89">
        <f t="shared" si="0"/>
        <v>0</v>
      </c>
    </row>
    <row r="25" spans="1:27" ht="12.75" customHeight="1" hidden="1">
      <c r="A25" s="78">
        <v>21</v>
      </c>
      <c r="B25" s="86" t="s">
        <v>171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2">
        <f t="shared" si="0"/>
        <v>0</v>
      </c>
    </row>
    <row r="26" spans="1:27" ht="14.25" customHeight="1" hidden="1">
      <c r="A26" s="78">
        <v>22</v>
      </c>
      <c r="B26" s="86" t="s">
        <v>172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2">
        <f t="shared" si="0"/>
        <v>0</v>
      </c>
    </row>
    <row r="27" spans="1:27" ht="14.25" customHeight="1" hidden="1">
      <c r="A27" s="78">
        <v>23</v>
      </c>
      <c r="B27" s="86" t="s">
        <v>173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2">
        <f t="shared" si="0"/>
        <v>0</v>
      </c>
    </row>
    <row r="28" spans="1:27" ht="12.75" customHeight="1" hidden="1">
      <c r="A28" s="78">
        <v>24</v>
      </c>
      <c r="B28" s="86" t="s">
        <v>174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2">
        <f t="shared" si="0"/>
        <v>0</v>
      </c>
    </row>
    <row r="29" spans="1:27" ht="12.75" customHeight="1" hidden="1">
      <c r="A29" s="78">
        <v>25</v>
      </c>
      <c r="B29" s="86" t="s">
        <v>175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2">
        <f t="shared" si="0"/>
        <v>0</v>
      </c>
    </row>
    <row r="30" spans="1:27" ht="12.75" customHeight="1">
      <c r="A30" s="78">
        <v>26</v>
      </c>
      <c r="B30" s="86" t="s">
        <v>176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90"/>
      <c r="S30" s="81"/>
      <c r="T30" s="81"/>
      <c r="U30" s="81"/>
      <c r="V30" s="81"/>
      <c r="W30" s="81"/>
      <c r="X30" s="81"/>
      <c r="Y30" s="81"/>
      <c r="Z30" s="81"/>
      <c r="AA30" s="82">
        <f t="shared" si="0"/>
        <v>0</v>
      </c>
    </row>
    <row r="31" spans="1:27" ht="12.75" customHeight="1" hidden="1">
      <c r="A31" s="78">
        <v>27</v>
      </c>
      <c r="B31" s="86" t="s">
        <v>177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90"/>
      <c r="T31" s="81"/>
      <c r="U31" s="81"/>
      <c r="V31" s="81"/>
      <c r="W31" s="81"/>
      <c r="X31" s="81"/>
      <c r="Y31" s="81"/>
      <c r="Z31" s="81"/>
      <c r="AA31" s="82">
        <f t="shared" si="0"/>
        <v>0</v>
      </c>
    </row>
    <row r="32" spans="1:27" ht="12.75" customHeight="1" hidden="1">
      <c r="A32" s="78">
        <v>28</v>
      </c>
      <c r="B32" s="86" t="s">
        <v>178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2">
        <f t="shared" si="0"/>
        <v>0</v>
      </c>
    </row>
    <row r="33" spans="1:27" ht="12.75" customHeight="1" hidden="1">
      <c r="A33" s="78">
        <v>29</v>
      </c>
      <c r="B33" s="86" t="s">
        <v>179</v>
      </c>
      <c r="C33" s="81"/>
      <c r="D33" s="81"/>
      <c r="E33" s="81"/>
      <c r="F33" s="81"/>
      <c r="G33" s="81"/>
      <c r="H33" s="81"/>
      <c r="I33" s="85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90"/>
      <c r="V33" s="81"/>
      <c r="W33" s="81"/>
      <c r="X33" s="81"/>
      <c r="Y33" s="81"/>
      <c r="Z33" s="81"/>
      <c r="AA33" s="82">
        <f t="shared" si="0"/>
        <v>0</v>
      </c>
    </row>
    <row r="34" spans="1:27" ht="13.5" customHeight="1" hidden="1">
      <c r="A34" s="78">
        <v>30</v>
      </c>
      <c r="B34" s="86" t="s">
        <v>180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90"/>
      <c r="W34" s="90"/>
      <c r="X34" s="81"/>
      <c r="Y34" s="81"/>
      <c r="Z34" s="81"/>
      <c r="AA34" s="82">
        <f t="shared" si="0"/>
        <v>0</v>
      </c>
    </row>
    <row r="35" spans="1:27" ht="12.75" customHeight="1" hidden="1">
      <c r="A35" s="78">
        <v>31</v>
      </c>
      <c r="B35" s="86" t="s">
        <v>181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90"/>
      <c r="X35" s="81"/>
      <c r="Y35" s="81"/>
      <c r="Z35" s="81"/>
      <c r="AA35" s="82">
        <f t="shared" si="0"/>
        <v>0</v>
      </c>
    </row>
    <row r="36" spans="1:27" ht="12.75" customHeight="1" hidden="1">
      <c r="A36" s="78">
        <v>32</v>
      </c>
      <c r="B36" s="86" t="s">
        <v>182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90"/>
      <c r="X36" s="81"/>
      <c r="Y36" s="81"/>
      <c r="Z36" s="81"/>
      <c r="AA36" s="82">
        <f t="shared" si="0"/>
        <v>0</v>
      </c>
    </row>
    <row r="37" spans="1:27" ht="21.75" customHeight="1">
      <c r="A37" s="78">
        <v>33</v>
      </c>
      <c r="B37" s="91" t="s">
        <v>183</v>
      </c>
      <c r="C37" s="88">
        <f>SUM(C25:C36)</f>
        <v>0</v>
      </c>
      <c r="D37" s="88">
        <f aca="true" t="shared" si="2" ref="D37:W37">SUM(D25:D36)</f>
        <v>0</v>
      </c>
      <c r="E37" s="88">
        <f t="shared" si="2"/>
        <v>0</v>
      </c>
      <c r="F37" s="88">
        <f t="shared" si="2"/>
        <v>0</v>
      </c>
      <c r="G37" s="88">
        <f t="shared" si="2"/>
        <v>0</v>
      </c>
      <c r="H37" s="88">
        <f t="shared" si="2"/>
        <v>0</v>
      </c>
      <c r="I37" s="88">
        <f t="shared" si="2"/>
        <v>0</v>
      </c>
      <c r="J37" s="88">
        <f t="shared" si="2"/>
        <v>0</v>
      </c>
      <c r="K37" s="88">
        <f t="shared" si="2"/>
        <v>0</v>
      </c>
      <c r="L37" s="88">
        <f t="shared" si="2"/>
        <v>0</v>
      </c>
      <c r="M37" s="88">
        <f t="shared" si="2"/>
        <v>0</v>
      </c>
      <c r="N37" s="88">
        <f t="shared" si="2"/>
        <v>0</v>
      </c>
      <c r="O37" s="88"/>
      <c r="P37" s="88">
        <f t="shared" si="2"/>
        <v>0</v>
      </c>
      <c r="Q37" s="88">
        <f t="shared" si="2"/>
        <v>0</v>
      </c>
      <c r="R37" s="88">
        <f t="shared" si="2"/>
        <v>0</v>
      </c>
      <c r="S37" s="88">
        <f t="shared" si="2"/>
        <v>0</v>
      </c>
      <c r="T37" s="88">
        <f t="shared" si="2"/>
        <v>0</v>
      </c>
      <c r="U37" s="88">
        <f t="shared" si="2"/>
        <v>0</v>
      </c>
      <c r="V37" s="88">
        <f t="shared" si="2"/>
        <v>0</v>
      </c>
      <c r="W37" s="88">
        <f t="shared" si="2"/>
        <v>0</v>
      </c>
      <c r="X37" s="88">
        <f>SUM(X25:X36)</f>
        <v>0</v>
      </c>
      <c r="Y37" s="88">
        <f>SUM(Y25:Y36)</f>
        <v>0</v>
      </c>
      <c r="Z37" s="88">
        <f>SUM(Z25:Z36)</f>
        <v>0</v>
      </c>
      <c r="AA37" s="89">
        <f t="shared" si="0"/>
        <v>0</v>
      </c>
    </row>
    <row r="38" spans="1:27" ht="33.75" customHeight="1">
      <c r="A38" s="78">
        <v>34</v>
      </c>
      <c r="B38" s="91" t="s">
        <v>184</v>
      </c>
      <c r="C38" s="88">
        <f>SUM(C37,C24)</f>
        <v>0</v>
      </c>
      <c r="D38" s="88">
        <f>SUM(D37,D24)</f>
        <v>0</v>
      </c>
      <c r="E38" s="88">
        <f aca="true" t="shared" si="3" ref="E38:W38">SUM(E37,E24)</f>
        <v>0</v>
      </c>
      <c r="F38" s="88">
        <f t="shared" si="3"/>
        <v>0</v>
      </c>
      <c r="G38" s="88">
        <f t="shared" si="3"/>
        <v>0</v>
      </c>
      <c r="H38" s="88">
        <f t="shared" si="3"/>
        <v>0</v>
      </c>
      <c r="I38" s="88">
        <f t="shared" si="3"/>
        <v>0</v>
      </c>
      <c r="J38" s="88">
        <f t="shared" si="3"/>
        <v>0</v>
      </c>
      <c r="K38" s="88">
        <f t="shared" si="3"/>
        <v>0</v>
      </c>
      <c r="L38" s="88">
        <f t="shared" si="3"/>
        <v>0</v>
      </c>
      <c r="M38" s="88">
        <f t="shared" si="3"/>
        <v>0</v>
      </c>
      <c r="N38" s="88">
        <f t="shared" si="3"/>
        <v>0</v>
      </c>
      <c r="O38" s="88"/>
      <c r="P38" s="88">
        <f t="shared" si="3"/>
        <v>0</v>
      </c>
      <c r="Q38" s="88">
        <f t="shared" si="3"/>
        <v>0</v>
      </c>
      <c r="R38" s="88">
        <f t="shared" si="3"/>
        <v>0</v>
      </c>
      <c r="S38" s="88">
        <f t="shared" si="3"/>
        <v>0</v>
      </c>
      <c r="T38" s="88">
        <f t="shared" si="3"/>
        <v>0</v>
      </c>
      <c r="U38" s="88">
        <f t="shared" si="3"/>
        <v>0</v>
      </c>
      <c r="V38" s="88">
        <f t="shared" si="3"/>
        <v>0</v>
      </c>
      <c r="W38" s="88">
        <f t="shared" si="3"/>
        <v>0</v>
      </c>
      <c r="X38" s="88">
        <f>SUM(X37,X24)</f>
        <v>0</v>
      </c>
      <c r="Y38" s="88">
        <f>SUM(Y37,Y24)</f>
        <v>0</v>
      </c>
      <c r="Z38" s="88">
        <f>SUM(Z37,Z24)</f>
        <v>0</v>
      </c>
      <c r="AA38" s="89">
        <f t="shared" si="0"/>
        <v>0</v>
      </c>
    </row>
    <row r="39" spans="1:27" ht="22.5" customHeight="1" hidden="1">
      <c r="A39" s="78">
        <v>35</v>
      </c>
      <c r="B39" s="79" t="s">
        <v>185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9">
        <f t="shared" si="0"/>
        <v>0</v>
      </c>
    </row>
    <row r="40" spans="1:27" ht="22.5" customHeight="1" hidden="1">
      <c r="A40" s="78">
        <v>36</v>
      </c>
      <c r="B40" s="79" t="s">
        <v>186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9">
        <f t="shared" si="0"/>
        <v>0</v>
      </c>
    </row>
    <row r="41" spans="1:27" ht="27.75" customHeight="1">
      <c r="A41" s="78">
        <v>37</v>
      </c>
      <c r="B41" s="91" t="s">
        <v>187</v>
      </c>
      <c r="C41" s="88">
        <f>SUM(C38:C40)</f>
        <v>0</v>
      </c>
      <c r="D41" s="88">
        <f aca="true" t="shared" si="4" ref="D41:W41">SUM(D38:D40)</f>
        <v>0</v>
      </c>
      <c r="E41" s="88">
        <f t="shared" si="4"/>
        <v>0</v>
      </c>
      <c r="F41" s="88">
        <f t="shared" si="4"/>
        <v>0</v>
      </c>
      <c r="G41" s="88">
        <f t="shared" si="4"/>
        <v>0</v>
      </c>
      <c r="H41" s="88">
        <f t="shared" si="4"/>
        <v>0</v>
      </c>
      <c r="I41" s="88">
        <f t="shared" si="4"/>
        <v>0</v>
      </c>
      <c r="J41" s="88">
        <f t="shared" si="4"/>
        <v>0</v>
      </c>
      <c r="K41" s="88">
        <f t="shared" si="4"/>
        <v>0</v>
      </c>
      <c r="L41" s="88">
        <f t="shared" si="4"/>
        <v>0</v>
      </c>
      <c r="M41" s="88">
        <f t="shared" si="4"/>
        <v>0</v>
      </c>
      <c r="N41" s="88">
        <f t="shared" si="4"/>
        <v>0</v>
      </c>
      <c r="O41" s="88">
        <f t="shared" si="4"/>
        <v>0</v>
      </c>
      <c r="P41" s="88">
        <f t="shared" si="4"/>
        <v>0</v>
      </c>
      <c r="Q41" s="88">
        <f t="shared" si="4"/>
        <v>0</v>
      </c>
      <c r="R41" s="88">
        <f t="shared" si="4"/>
        <v>0</v>
      </c>
      <c r="S41" s="88">
        <f t="shared" si="4"/>
        <v>0</v>
      </c>
      <c r="T41" s="88">
        <f t="shared" si="4"/>
        <v>0</v>
      </c>
      <c r="U41" s="88">
        <f t="shared" si="4"/>
        <v>0</v>
      </c>
      <c r="V41" s="88">
        <f t="shared" si="4"/>
        <v>0</v>
      </c>
      <c r="W41" s="88">
        <f t="shared" si="4"/>
        <v>0</v>
      </c>
      <c r="X41" s="88">
        <f>SUM(X38:X40)</f>
        <v>0</v>
      </c>
      <c r="Y41" s="88">
        <f>SUM(Y38:Y40)</f>
        <v>0</v>
      </c>
      <c r="Z41" s="88">
        <f>SUM(Z38:Z40)</f>
        <v>0</v>
      </c>
      <c r="AA41" s="89">
        <f t="shared" si="0"/>
        <v>0</v>
      </c>
    </row>
    <row r="43" spans="1:20" ht="9.75" hidden="1">
      <c r="A43" s="78">
        <v>1</v>
      </c>
      <c r="B43" s="92" t="s">
        <v>188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4" spans="1:20" ht="9.75" hidden="1">
      <c r="A44" s="78">
        <v>2</v>
      </c>
      <c r="B44" s="92" t="s">
        <v>189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</row>
    <row r="45" spans="1:20" ht="9.75" hidden="1">
      <c r="A45" s="78">
        <v>3</v>
      </c>
      <c r="B45" s="92" t="s">
        <v>190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</row>
    <row r="46" spans="1:20" ht="9.75" hidden="1">
      <c r="A46" s="78">
        <v>4</v>
      </c>
      <c r="B46" s="92" t="s">
        <v>191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</row>
    <row r="47" spans="1:26" ht="9.75" hidden="1">
      <c r="A47" s="78">
        <v>5</v>
      </c>
      <c r="B47" s="92" t="s">
        <v>192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</row>
    <row r="48" spans="1:26" ht="12.75" customHeight="1" hidden="1">
      <c r="A48" s="78">
        <v>6</v>
      </c>
      <c r="B48" s="92" t="s">
        <v>193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</row>
    <row r="49" spans="1:26" ht="9.75" hidden="1">
      <c r="A49" s="78">
        <v>7</v>
      </c>
      <c r="B49" s="92" t="s">
        <v>194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</row>
    <row r="50" spans="1:26" ht="9.75" hidden="1">
      <c r="A50" s="78">
        <v>8</v>
      </c>
      <c r="B50" s="92" t="s">
        <v>195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</row>
    <row r="51" spans="1:26" ht="12.75" customHeight="1" hidden="1">
      <c r="A51" s="78">
        <v>9</v>
      </c>
      <c r="B51" s="92" t="s">
        <v>196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  <row r="52" spans="1:26" ht="12.75" customHeight="1" hidden="1">
      <c r="A52" s="78">
        <v>10</v>
      </c>
      <c r="B52" s="92" t="s">
        <v>197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</row>
    <row r="53" spans="1:26" ht="10.5" hidden="1">
      <c r="A53" s="78">
        <v>11</v>
      </c>
      <c r="B53" s="94" t="s">
        <v>198</v>
      </c>
      <c r="C53" s="95">
        <f>SUM(C43:C52)</f>
        <v>0</v>
      </c>
      <c r="D53" s="95">
        <f aca="true" t="shared" si="5" ref="D53:Z53">SUM(D43:D52)</f>
        <v>0</v>
      </c>
      <c r="E53" s="95">
        <f t="shared" si="5"/>
        <v>0</v>
      </c>
      <c r="F53" s="95">
        <f t="shared" si="5"/>
        <v>0</v>
      </c>
      <c r="G53" s="95">
        <f t="shared" si="5"/>
        <v>0</v>
      </c>
      <c r="H53" s="95">
        <f t="shared" si="5"/>
        <v>0</v>
      </c>
      <c r="I53" s="95">
        <f t="shared" si="5"/>
        <v>0</v>
      </c>
      <c r="J53" s="95">
        <f t="shared" si="5"/>
        <v>0</v>
      </c>
      <c r="K53" s="95">
        <f t="shared" si="5"/>
        <v>0</v>
      </c>
      <c r="L53" s="95">
        <f t="shared" si="5"/>
        <v>0</v>
      </c>
      <c r="M53" s="95">
        <f t="shared" si="5"/>
        <v>0</v>
      </c>
      <c r="N53" s="95">
        <f t="shared" si="5"/>
        <v>0</v>
      </c>
      <c r="O53" s="95"/>
      <c r="P53" s="95">
        <f t="shared" si="5"/>
        <v>0</v>
      </c>
      <c r="Q53" s="95">
        <f t="shared" si="5"/>
        <v>0</v>
      </c>
      <c r="R53" s="95">
        <f t="shared" si="5"/>
        <v>0</v>
      </c>
      <c r="S53" s="95">
        <f t="shared" si="5"/>
        <v>0</v>
      </c>
      <c r="T53" s="95">
        <f t="shared" si="5"/>
        <v>0</v>
      </c>
      <c r="U53" s="95">
        <f t="shared" si="5"/>
        <v>0</v>
      </c>
      <c r="V53" s="95">
        <f t="shared" si="5"/>
        <v>0</v>
      </c>
      <c r="W53" s="95">
        <f t="shared" si="5"/>
        <v>0</v>
      </c>
      <c r="X53" s="95">
        <f t="shared" si="5"/>
        <v>0</v>
      </c>
      <c r="Y53" s="95">
        <f t="shared" si="5"/>
        <v>0</v>
      </c>
      <c r="Z53" s="95">
        <f t="shared" si="5"/>
        <v>0</v>
      </c>
    </row>
    <row r="54" spans="1:20" ht="9.75" hidden="1">
      <c r="A54" s="78">
        <v>12</v>
      </c>
      <c r="B54" s="92" t="s">
        <v>199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</row>
    <row r="55" spans="1:20" ht="12.75" customHeight="1" hidden="1">
      <c r="A55" s="78">
        <v>13</v>
      </c>
      <c r="B55" s="92" t="s">
        <v>200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</row>
    <row r="56" spans="1:20" ht="9.75" hidden="1">
      <c r="A56" s="78">
        <v>14</v>
      </c>
      <c r="B56" s="92" t="s">
        <v>201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</row>
    <row r="57" spans="1:20" ht="9.75" hidden="1">
      <c r="A57" s="78">
        <v>15</v>
      </c>
      <c r="B57" s="92" t="s">
        <v>117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1:20" ht="9.75" hidden="1">
      <c r="A58" s="78">
        <v>16</v>
      </c>
      <c r="B58" s="92" t="s">
        <v>202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</row>
    <row r="59" spans="1:20" ht="19.5" hidden="1">
      <c r="A59" s="78">
        <v>17</v>
      </c>
      <c r="B59" s="92" t="s">
        <v>203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</row>
    <row r="60" spans="1:20" ht="9.75" hidden="1">
      <c r="A60" s="78">
        <v>18</v>
      </c>
      <c r="B60" s="92" t="s">
        <v>204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</row>
    <row r="61" spans="1:20" ht="10.5" hidden="1">
      <c r="A61" s="78">
        <v>19</v>
      </c>
      <c r="B61" s="94" t="s">
        <v>205</v>
      </c>
      <c r="C61" s="95">
        <f>SUM(C54:C60)</f>
        <v>0</v>
      </c>
      <c r="D61" s="95">
        <f aca="true" t="shared" si="6" ref="D61:T61">SUM(D54:D60)</f>
        <v>0</v>
      </c>
      <c r="E61" s="95">
        <f t="shared" si="6"/>
        <v>0</v>
      </c>
      <c r="F61" s="95">
        <f t="shared" si="6"/>
        <v>0</v>
      </c>
      <c r="G61" s="95">
        <f t="shared" si="6"/>
        <v>0</v>
      </c>
      <c r="H61" s="95">
        <f t="shared" si="6"/>
        <v>0</v>
      </c>
      <c r="I61" s="95">
        <f t="shared" si="6"/>
        <v>0</v>
      </c>
      <c r="J61" s="95">
        <f t="shared" si="6"/>
        <v>0</v>
      </c>
      <c r="K61" s="95">
        <f t="shared" si="6"/>
        <v>0</v>
      </c>
      <c r="L61" s="95">
        <f t="shared" si="6"/>
        <v>0</v>
      </c>
      <c r="M61" s="95">
        <f t="shared" si="6"/>
        <v>0</v>
      </c>
      <c r="N61" s="95">
        <f t="shared" si="6"/>
        <v>0</v>
      </c>
      <c r="O61" s="95"/>
      <c r="P61" s="95">
        <f t="shared" si="6"/>
        <v>0</v>
      </c>
      <c r="Q61" s="95">
        <f t="shared" si="6"/>
        <v>0</v>
      </c>
      <c r="R61" s="95">
        <f t="shared" si="6"/>
        <v>0</v>
      </c>
      <c r="S61" s="95">
        <f t="shared" si="6"/>
        <v>0</v>
      </c>
      <c r="T61" s="95">
        <f t="shared" si="6"/>
        <v>0</v>
      </c>
    </row>
    <row r="62" spans="1:20" ht="9.75" hidden="1">
      <c r="A62" s="78">
        <v>20</v>
      </c>
      <c r="B62" s="92" t="s">
        <v>206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</row>
    <row r="63" spans="1:20" ht="9.75" hidden="1">
      <c r="A63" s="78">
        <v>21</v>
      </c>
      <c r="B63" s="92" t="s">
        <v>207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</row>
    <row r="64" spans="1:20" ht="9.75" hidden="1">
      <c r="A64" s="78">
        <v>22</v>
      </c>
      <c r="B64" s="92" t="s">
        <v>208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</row>
    <row r="65" spans="1:20" ht="9.75" hidden="1">
      <c r="A65" s="78">
        <v>23</v>
      </c>
      <c r="B65" s="92" t="s">
        <v>209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</row>
    <row r="66" spans="1:20" ht="9.75" hidden="1">
      <c r="A66" s="78">
        <v>24</v>
      </c>
      <c r="B66" s="92" t="s">
        <v>210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</row>
    <row r="67" spans="1:20" ht="9.75" hidden="1">
      <c r="A67" s="78">
        <v>25</v>
      </c>
      <c r="B67" s="92" t="s">
        <v>211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</row>
    <row r="68" spans="1:20" ht="12.75" customHeight="1" hidden="1">
      <c r="A68" s="78">
        <v>26</v>
      </c>
      <c r="B68" s="94" t="s">
        <v>212</v>
      </c>
      <c r="C68" s="95">
        <f>SUM(C62:C67)</f>
        <v>0</v>
      </c>
      <c r="D68" s="95">
        <f aca="true" t="shared" si="7" ref="D68:T68">SUM(D62:D67)</f>
        <v>0</v>
      </c>
      <c r="E68" s="95">
        <f t="shared" si="7"/>
        <v>0</v>
      </c>
      <c r="F68" s="95">
        <f t="shared" si="7"/>
        <v>0</v>
      </c>
      <c r="G68" s="95">
        <f t="shared" si="7"/>
        <v>0</v>
      </c>
      <c r="H68" s="95">
        <f t="shared" si="7"/>
        <v>0</v>
      </c>
      <c r="I68" s="95">
        <f t="shared" si="7"/>
        <v>0</v>
      </c>
      <c r="J68" s="95">
        <f t="shared" si="7"/>
        <v>0</v>
      </c>
      <c r="K68" s="95">
        <f t="shared" si="7"/>
        <v>0</v>
      </c>
      <c r="L68" s="95">
        <f t="shared" si="7"/>
        <v>0</v>
      </c>
      <c r="M68" s="95">
        <f t="shared" si="7"/>
        <v>0</v>
      </c>
      <c r="N68" s="95">
        <f t="shared" si="7"/>
        <v>0</v>
      </c>
      <c r="O68" s="95"/>
      <c r="P68" s="95">
        <f t="shared" si="7"/>
        <v>0</v>
      </c>
      <c r="Q68" s="95">
        <f t="shared" si="7"/>
        <v>0</v>
      </c>
      <c r="R68" s="95">
        <f t="shared" si="7"/>
        <v>0</v>
      </c>
      <c r="S68" s="95">
        <f t="shared" si="7"/>
        <v>0</v>
      </c>
      <c r="T68" s="95">
        <f t="shared" si="7"/>
        <v>0</v>
      </c>
    </row>
    <row r="69" spans="3:26" ht="9.75" hidden="1">
      <c r="C69" s="77">
        <f>C41*0.85</f>
        <v>0</v>
      </c>
      <c r="D69" s="97">
        <f>D41</f>
        <v>0</v>
      </c>
      <c r="E69" s="77">
        <f>E41*0.9</f>
        <v>0</v>
      </c>
      <c r="G69" s="97">
        <f>G41</f>
        <v>0</v>
      </c>
      <c r="I69" s="97"/>
      <c r="K69" s="97">
        <f>K41</f>
        <v>0</v>
      </c>
      <c r="Q69" s="77">
        <v>80</v>
      </c>
      <c r="Z69" s="77">
        <f>SUM(C69:W69)</f>
        <v>80</v>
      </c>
    </row>
    <row r="70" ht="9.75">
      <c r="W70" s="97"/>
    </row>
    <row r="71" ht="9.75">
      <c r="AA71" s="97"/>
    </row>
  </sheetData>
  <sheetProtection/>
  <mergeCells count="4">
    <mergeCell ref="A1:AA1"/>
    <mergeCell ref="AA3:AA4"/>
    <mergeCell ref="S2:AA2"/>
    <mergeCell ref="M3:R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3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9.140625" style="0" customWidth="1"/>
    <col min="2" max="2" width="6.421875" style="0" customWidth="1"/>
    <col min="3" max="3" width="20.00390625" style="0" customWidth="1"/>
    <col min="4" max="4" width="18.8515625" style="0" customWidth="1"/>
    <col min="5" max="5" width="31.8515625" style="0" customWidth="1"/>
  </cols>
  <sheetData>
    <row r="1" spans="1:5" ht="14.25">
      <c r="A1" s="289" t="s">
        <v>791</v>
      </c>
      <c r="B1" s="290"/>
      <c r="C1" s="290"/>
      <c r="D1" s="290"/>
      <c r="E1" s="291"/>
    </row>
    <row r="2" ht="12">
      <c r="E2" s="193" t="s">
        <v>221</v>
      </c>
    </row>
    <row r="3" ht="6" customHeight="1"/>
    <row r="4" spans="1:5" s="41" customFormat="1" ht="12">
      <c r="A4" s="40" t="s">
        <v>87</v>
      </c>
      <c r="B4" s="40" t="s">
        <v>88</v>
      </c>
      <c r="C4" s="40" t="s">
        <v>89</v>
      </c>
      <c r="D4" s="40" t="s">
        <v>90</v>
      </c>
      <c r="E4" s="40" t="s">
        <v>91</v>
      </c>
    </row>
    <row r="5" ht="5.25" customHeight="1"/>
    <row r="6" spans="1:5" ht="14.25">
      <c r="A6" s="115" t="s">
        <v>792</v>
      </c>
      <c r="C6" s="196">
        <v>8414031</v>
      </c>
      <c r="D6" s="200" t="s">
        <v>92</v>
      </c>
      <c r="E6" s="42"/>
    </row>
    <row r="7" spans="1:5" ht="14.25">
      <c r="A7" s="194"/>
      <c r="C7" s="197" t="s">
        <v>686</v>
      </c>
      <c r="D7" s="198" t="s">
        <v>94</v>
      </c>
      <c r="E7" s="43" t="s">
        <v>97</v>
      </c>
    </row>
    <row r="8" spans="3:5" ht="12">
      <c r="C8" s="198" t="s">
        <v>93</v>
      </c>
      <c r="D8" s="198" t="s">
        <v>94</v>
      </c>
      <c r="E8" s="43" t="s">
        <v>98</v>
      </c>
    </row>
    <row r="9" spans="3:5" ht="12">
      <c r="C9" s="199" t="s">
        <v>685</v>
      </c>
      <c r="D9" s="198" t="s">
        <v>101</v>
      </c>
      <c r="E9" s="43" t="s">
        <v>102</v>
      </c>
    </row>
    <row r="10" spans="3:5" ht="12">
      <c r="C10" s="198"/>
      <c r="D10" s="198"/>
      <c r="E10" s="43" t="s">
        <v>103</v>
      </c>
    </row>
    <row r="11" spans="3:5" ht="12">
      <c r="C11" s="125" t="s">
        <v>687</v>
      </c>
      <c r="D11" s="126"/>
      <c r="E11" s="44"/>
    </row>
    <row r="12" spans="3:5" ht="14.25">
      <c r="C12" s="196">
        <v>8414021</v>
      </c>
      <c r="D12" s="200" t="s">
        <v>17</v>
      </c>
      <c r="E12" s="42"/>
    </row>
    <row r="13" spans="3:5" ht="12">
      <c r="C13" s="126" t="s">
        <v>93</v>
      </c>
      <c r="D13" s="126" t="s">
        <v>94</v>
      </c>
      <c r="E13" s="44" t="s">
        <v>97</v>
      </c>
    </row>
    <row r="14" spans="3:5" ht="14.25">
      <c r="C14" s="196">
        <v>8419011</v>
      </c>
      <c r="D14" s="45" t="s">
        <v>104</v>
      </c>
      <c r="E14" s="42"/>
    </row>
    <row r="15" spans="3:5" ht="12">
      <c r="C15" s="126"/>
      <c r="D15" s="126" t="s">
        <v>105</v>
      </c>
      <c r="E15" s="44" t="s">
        <v>99</v>
      </c>
    </row>
    <row r="16" spans="3:5" ht="14.25">
      <c r="C16" s="196">
        <v>88211</v>
      </c>
      <c r="D16" s="45" t="s">
        <v>14</v>
      </c>
      <c r="E16" s="42"/>
    </row>
    <row r="17" spans="3:5" ht="12">
      <c r="C17" s="201" t="s">
        <v>93</v>
      </c>
      <c r="D17" s="198" t="s">
        <v>94</v>
      </c>
      <c r="E17" s="43" t="s">
        <v>106</v>
      </c>
    </row>
    <row r="18" spans="3:5" ht="14.25">
      <c r="C18" s="202"/>
      <c r="D18" s="198"/>
      <c r="E18" s="43" t="s">
        <v>108</v>
      </c>
    </row>
    <row r="19" spans="3:5" ht="14.25">
      <c r="C19" s="202"/>
      <c r="D19" s="198"/>
      <c r="E19" s="109" t="s">
        <v>688</v>
      </c>
    </row>
    <row r="20" spans="3:5" ht="14.25">
      <c r="C20" s="202" t="s">
        <v>109</v>
      </c>
      <c r="D20" s="198"/>
      <c r="E20" s="46"/>
    </row>
    <row r="21" spans="3:5" ht="12">
      <c r="C21" s="201" t="s">
        <v>100</v>
      </c>
      <c r="D21" s="198" t="s">
        <v>94</v>
      </c>
      <c r="E21" s="46" t="s">
        <v>110</v>
      </c>
    </row>
    <row r="22" spans="3:5" ht="14.25">
      <c r="C22" s="202"/>
      <c r="D22" s="198"/>
      <c r="E22" s="195" t="s">
        <v>113</v>
      </c>
    </row>
    <row r="23" spans="3:5" ht="14.25">
      <c r="C23" s="202">
        <v>8904421</v>
      </c>
      <c r="D23" s="198"/>
      <c r="E23" s="46"/>
    </row>
    <row r="24" spans="3:5" ht="12">
      <c r="C24" s="201" t="s">
        <v>93</v>
      </c>
      <c r="D24" s="198" t="s">
        <v>94</v>
      </c>
      <c r="E24" s="46" t="s">
        <v>95</v>
      </c>
    </row>
    <row r="25" spans="3:5" ht="14.25">
      <c r="C25" s="202"/>
      <c r="D25" s="198"/>
      <c r="E25" s="46" t="s">
        <v>96</v>
      </c>
    </row>
    <row r="26" spans="3:5" ht="14.25">
      <c r="C26" s="202"/>
      <c r="D26" s="198"/>
      <c r="E26" s="46" t="s">
        <v>97</v>
      </c>
    </row>
    <row r="27" spans="3:5" ht="14.25">
      <c r="C27" s="202">
        <v>8904431</v>
      </c>
      <c r="D27" s="198" t="s">
        <v>94</v>
      </c>
      <c r="E27" s="46" t="s">
        <v>95</v>
      </c>
    </row>
    <row r="28" spans="3:5" ht="12">
      <c r="C28" s="201" t="s">
        <v>93</v>
      </c>
      <c r="D28" s="198"/>
      <c r="E28" s="46" t="s">
        <v>96</v>
      </c>
    </row>
    <row r="29" spans="3:5" ht="14.25">
      <c r="C29" s="203"/>
      <c r="D29" s="126"/>
      <c r="E29" s="46" t="s">
        <v>97</v>
      </c>
    </row>
    <row r="30" spans="3:5" ht="14.25">
      <c r="C30" s="196">
        <v>9101231</v>
      </c>
      <c r="D30" s="200" t="s">
        <v>21</v>
      </c>
      <c r="E30" s="42"/>
    </row>
    <row r="31" spans="3:5" ht="12">
      <c r="C31" s="126" t="s">
        <v>93</v>
      </c>
      <c r="D31" s="126" t="s">
        <v>94</v>
      </c>
      <c r="E31" s="43" t="s">
        <v>97</v>
      </c>
    </row>
    <row r="32" spans="3:5" ht="14.25">
      <c r="C32" s="196">
        <v>9105011</v>
      </c>
      <c r="D32" s="200" t="s">
        <v>115</v>
      </c>
      <c r="E32" s="42"/>
    </row>
    <row r="33" spans="3:5" ht="12">
      <c r="C33" s="126" t="s">
        <v>93</v>
      </c>
      <c r="D33" s="126" t="s">
        <v>94</v>
      </c>
      <c r="E33" s="44" t="s">
        <v>97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M5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6.28125" style="56" customWidth="1"/>
    <col min="2" max="2" width="10.8515625" style="56" customWidth="1"/>
    <col min="3" max="3" width="8.57421875" style="54" customWidth="1"/>
    <col min="4" max="4" width="9.28125" style="54" customWidth="1"/>
    <col min="5" max="5" width="9.7109375" style="54" customWidth="1"/>
    <col min="6" max="6" width="8.8515625" style="54" customWidth="1"/>
    <col min="7" max="7" width="8.421875" style="54" customWidth="1"/>
    <col min="8" max="8" width="9.57421875" style="54" customWidth="1"/>
    <col min="9" max="10" width="8.421875" style="56" customWidth="1"/>
    <col min="11" max="11" width="10.421875" style="56" customWidth="1"/>
    <col min="12" max="12" width="9.28125" style="56" customWidth="1"/>
    <col min="13" max="13" width="9.140625" style="56" customWidth="1"/>
  </cols>
  <sheetData>
    <row r="2" spans="1:13" ht="13.5">
      <c r="A2" s="51"/>
      <c r="B2" s="51"/>
      <c r="C2" s="52"/>
      <c r="D2" s="52"/>
      <c r="E2" s="52"/>
      <c r="F2" s="52"/>
      <c r="G2" s="52"/>
      <c r="H2" s="52"/>
      <c r="I2" s="53"/>
      <c r="J2" s="292"/>
      <c r="K2" s="292"/>
      <c r="L2" s="293" t="s">
        <v>224</v>
      </c>
      <c r="M2" s="293"/>
    </row>
    <row r="3" spans="1:11" ht="13.5">
      <c r="A3" s="294" t="s">
        <v>784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1" ht="14.25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3" ht="12">
      <c r="A5" s="295" t="s">
        <v>785</v>
      </c>
      <c r="B5" s="297" t="s">
        <v>683</v>
      </c>
      <c r="C5" s="298"/>
      <c r="D5" s="299"/>
      <c r="E5" s="300" t="s">
        <v>126</v>
      </c>
      <c r="F5" s="301"/>
      <c r="G5" s="302"/>
      <c r="H5" s="303" t="s">
        <v>127</v>
      </c>
      <c r="I5" s="301"/>
      <c r="J5" s="302"/>
      <c r="K5" s="301" t="s">
        <v>0</v>
      </c>
      <c r="L5" s="301"/>
      <c r="M5" s="302"/>
    </row>
    <row r="6" spans="1:13" ht="40.5" thickBot="1">
      <c r="A6" s="296"/>
      <c r="B6" s="57" t="s">
        <v>786</v>
      </c>
      <c r="C6" s="58" t="s">
        <v>765</v>
      </c>
      <c r="D6" s="59" t="s">
        <v>766</v>
      </c>
      <c r="E6" s="57" t="s">
        <v>786</v>
      </c>
      <c r="F6" s="58" t="s">
        <v>765</v>
      </c>
      <c r="G6" s="59" t="s">
        <v>766</v>
      </c>
      <c r="H6" s="233" t="s">
        <v>786</v>
      </c>
      <c r="I6" s="219" t="s">
        <v>765</v>
      </c>
      <c r="J6" s="234" t="s">
        <v>766</v>
      </c>
      <c r="K6" s="57" t="s">
        <v>786</v>
      </c>
      <c r="L6" s="58" t="s">
        <v>765</v>
      </c>
      <c r="M6" s="59" t="s">
        <v>766</v>
      </c>
    </row>
    <row r="7" spans="1:13" ht="13.5">
      <c r="A7" s="223" t="s">
        <v>128</v>
      </c>
      <c r="B7" s="225" t="s">
        <v>787</v>
      </c>
      <c r="C7" s="226"/>
      <c r="D7" s="227"/>
      <c r="E7" s="225"/>
      <c r="F7" s="226"/>
      <c r="G7" s="230"/>
      <c r="H7" s="225"/>
      <c r="I7" s="226"/>
      <c r="J7" s="227"/>
      <c r="K7" s="63" t="s">
        <v>787</v>
      </c>
      <c r="L7" s="63">
        <f aca="true" t="shared" si="0" ref="K7:M10">F7+C7+I7</f>
        <v>0</v>
      </c>
      <c r="M7" s="64">
        <f t="shared" si="0"/>
        <v>0</v>
      </c>
    </row>
    <row r="8" spans="1:13" ht="13.5">
      <c r="A8" s="65" t="s">
        <v>684</v>
      </c>
      <c r="B8" s="60">
        <v>1</v>
      </c>
      <c r="C8" s="61"/>
      <c r="D8" s="62"/>
      <c r="E8" s="60"/>
      <c r="F8" s="61"/>
      <c r="G8" s="231"/>
      <c r="H8" s="60"/>
      <c r="I8" s="61"/>
      <c r="J8" s="62"/>
      <c r="K8" s="63">
        <f t="shared" si="0"/>
        <v>1</v>
      </c>
      <c r="L8" s="63">
        <f t="shared" si="0"/>
        <v>0</v>
      </c>
      <c r="M8" s="64">
        <f t="shared" si="0"/>
        <v>0</v>
      </c>
    </row>
    <row r="9" spans="1:13" ht="13.5">
      <c r="A9" s="65" t="s">
        <v>761</v>
      </c>
      <c r="B9" s="60"/>
      <c r="C9" s="61"/>
      <c r="D9" s="62"/>
      <c r="E9" s="60" t="s">
        <v>789</v>
      </c>
      <c r="F9" s="61"/>
      <c r="G9" s="231"/>
      <c r="H9" s="60"/>
      <c r="I9" s="61"/>
      <c r="J9" s="62"/>
      <c r="K9" s="63" t="s">
        <v>789</v>
      </c>
      <c r="L9" s="63">
        <f t="shared" si="0"/>
        <v>0</v>
      </c>
      <c r="M9" s="64">
        <f t="shared" si="0"/>
        <v>0</v>
      </c>
    </row>
    <row r="10" spans="1:13" ht="13.5">
      <c r="A10" s="65" t="s">
        <v>760</v>
      </c>
      <c r="B10" s="60"/>
      <c r="C10" s="61"/>
      <c r="D10" s="62"/>
      <c r="E10" s="60"/>
      <c r="F10" s="61"/>
      <c r="G10" s="231"/>
      <c r="H10" s="60">
        <v>10</v>
      </c>
      <c r="I10" s="61"/>
      <c r="J10" s="62"/>
      <c r="K10" s="63">
        <f t="shared" si="0"/>
        <v>10</v>
      </c>
      <c r="L10" s="63">
        <f t="shared" si="0"/>
        <v>0</v>
      </c>
      <c r="M10" s="64">
        <f t="shared" si="0"/>
        <v>0</v>
      </c>
    </row>
    <row r="11" spans="1:13" ht="14.25" thickBot="1">
      <c r="A11" s="224" t="s">
        <v>767</v>
      </c>
      <c r="B11" s="228"/>
      <c r="C11" s="221"/>
      <c r="D11" s="229"/>
      <c r="E11" s="228"/>
      <c r="F11" s="221"/>
      <c r="G11" s="232"/>
      <c r="H11" s="116"/>
      <c r="I11" s="117"/>
      <c r="J11" s="236"/>
      <c r="K11" s="220">
        <f>B11+E11+H11</f>
        <v>0</v>
      </c>
      <c r="L11" s="220">
        <f>C11+F11+I11</f>
        <v>0</v>
      </c>
      <c r="M11" s="222">
        <f>D11+G11+J11</f>
        <v>0</v>
      </c>
    </row>
    <row r="12" spans="1:13" ht="14.25" thickBot="1">
      <c r="A12" s="66" t="s">
        <v>129</v>
      </c>
      <c r="B12" s="67" t="s">
        <v>788</v>
      </c>
      <c r="C12" s="67">
        <f>C8+C9+C7</f>
        <v>0</v>
      </c>
      <c r="D12" s="67">
        <f>D8+D9+D7</f>
        <v>0</v>
      </c>
      <c r="E12" s="67" t="s">
        <v>789</v>
      </c>
      <c r="F12" s="67">
        <f>F8+F9+F7</f>
        <v>0</v>
      </c>
      <c r="G12" s="67">
        <f>G8+G9+G7</f>
        <v>0</v>
      </c>
      <c r="H12" s="235">
        <f>SUM(H10:H11)</f>
        <v>10</v>
      </c>
      <c r="I12" s="235">
        <f>SUM(I10:I11)</f>
        <v>0</v>
      </c>
      <c r="J12" s="235">
        <f>SUM(J10:J11)</f>
        <v>0</v>
      </c>
      <c r="K12" s="67" t="s">
        <v>790</v>
      </c>
      <c r="L12" s="67">
        <f>SUM(L7:L11)</f>
        <v>0</v>
      </c>
      <c r="M12" s="68">
        <f>SUM(M7:M11)</f>
        <v>0</v>
      </c>
    </row>
    <row r="13" spans="3:8" ht="12">
      <c r="C13" s="69"/>
      <c r="D13" s="69"/>
      <c r="E13" s="69"/>
      <c r="F13" s="69"/>
      <c r="G13" s="69"/>
      <c r="H13" s="69"/>
    </row>
    <row r="14" spans="3:8" ht="12">
      <c r="C14" s="69"/>
      <c r="D14" s="69"/>
      <c r="E14" s="69"/>
      <c r="F14" s="69"/>
      <c r="G14" s="69"/>
      <c r="H14" s="69"/>
    </row>
    <row r="15" spans="3:8" ht="12">
      <c r="C15" s="69"/>
      <c r="D15" s="69"/>
      <c r="E15" s="69"/>
      <c r="F15" s="69"/>
      <c r="G15" s="69"/>
      <c r="H15" s="69"/>
    </row>
    <row r="16" spans="3:8" ht="12">
      <c r="C16" s="69"/>
      <c r="D16" s="69"/>
      <c r="E16" s="69"/>
      <c r="F16" s="69"/>
      <c r="G16" s="69"/>
      <c r="H16" s="69"/>
    </row>
    <row r="17" spans="3:8" ht="12">
      <c r="C17" s="69"/>
      <c r="D17" s="69"/>
      <c r="E17" s="69"/>
      <c r="F17" s="69"/>
      <c r="G17" s="69"/>
      <c r="H17" s="69"/>
    </row>
    <row r="18" spans="3:8" ht="12">
      <c r="C18" s="69"/>
      <c r="D18" s="69"/>
      <c r="E18" s="69"/>
      <c r="F18" s="69"/>
      <c r="G18" s="69"/>
      <c r="H18" s="69"/>
    </row>
    <row r="19" spans="3:8" ht="12">
      <c r="C19" s="69"/>
      <c r="D19" s="69"/>
      <c r="E19" s="69"/>
      <c r="F19" s="69"/>
      <c r="G19" s="69"/>
      <c r="H19" s="69"/>
    </row>
    <row r="20" spans="3:8" ht="12">
      <c r="C20" s="69"/>
      <c r="D20" s="69"/>
      <c r="E20" s="69"/>
      <c r="F20" s="69"/>
      <c r="G20" s="69"/>
      <c r="H20" s="69"/>
    </row>
    <row r="21" spans="3:8" ht="12">
      <c r="C21" s="69"/>
      <c r="D21" s="69"/>
      <c r="E21" s="69"/>
      <c r="F21" s="69"/>
      <c r="G21" s="69"/>
      <c r="H21" s="69"/>
    </row>
    <row r="22" spans="3:8" ht="12">
      <c r="C22" s="69"/>
      <c r="D22" s="69"/>
      <c r="E22" s="69"/>
      <c r="F22" s="69"/>
      <c r="G22" s="69"/>
      <c r="H22" s="69"/>
    </row>
    <row r="23" spans="3:8" ht="12">
      <c r="C23" s="69"/>
      <c r="D23" s="69"/>
      <c r="E23" s="69"/>
      <c r="F23" s="69"/>
      <c r="G23" s="69"/>
      <c r="H23" s="69"/>
    </row>
    <row r="24" spans="3:8" ht="12">
      <c r="C24" s="69"/>
      <c r="D24" s="69"/>
      <c r="E24" s="69"/>
      <c r="F24" s="69"/>
      <c r="G24" s="69"/>
      <c r="H24" s="69"/>
    </row>
    <row r="25" spans="3:8" ht="12">
      <c r="C25" s="69"/>
      <c r="D25" s="69"/>
      <c r="E25" s="69"/>
      <c r="F25" s="69"/>
      <c r="G25" s="69"/>
      <c r="H25" s="69"/>
    </row>
    <row r="26" spans="3:8" ht="12">
      <c r="C26" s="69"/>
      <c r="D26" s="69"/>
      <c r="E26" s="69"/>
      <c r="F26" s="69"/>
      <c r="G26" s="69"/>
      <c r="H26" s="69"/>
    </row>
    <row r="27" spans="3:8" ht="12">
      <c r="C27" s="69"/>
      <c r="D27" s="69"/>
      <c r="E27" s="69"/>
      <c r="F27" s="69"/>
      <c r="G27" s="69"/>
      <c r="H27" s="69"/>
    </row>
    <row r="28" spans="3:8" ht="12">
      <c r="C28" s="69"/>
      <c r="D28" s="69"/>
      <c r="E28" s="69"/>
      <c r="F28" s="69"/>
      <c r="G28" s="69"/>
      <c r="H28" s="69"/>
    </row>
    <row r="29" spans="3:8" ht="12">
      <c r="C29" s="69"/>
      <c r="D29" s="69"/>
      <c r="E29" s="69"/>
      <c r="F29" s="69"/>
      <c r="G29" s="69"/>
      <c r="H29" s="69"/>
    </row>
    <row r="30" spans="3:8" ht="12">
      <c r="C30" s="69"/>
      <c r="D30" s="69"/>
      <c r="E30" s="69"/>
      <c r="F30" s="69"/>
      <c r="G30" s="69"/>
      <c r="H30" s="69"/>
    </row>
    <row r="31" spans="3:8" ht="12">
      <c r="C31" s="69"/>
      <c r="D31" s="69"/>
      <c r="E31" s="69"/>
      <c r="F31" s="69"/>
      <c r="G31" s="69"/>
      <c r="H31" s="69"/>
    </row>
    <row r="32" spans="3:8" ht="12">
      <c r="C32" s="69"/>
      <c r="D32" s="69"/>
      <c r="E32" s="69"/>
      <c r="F32" s="69"/>
      <c r="G32" s="69"/>
      <c r="H32" s="69"/>
    </row>
    <row r="33" spans="3:8" ht="12">
      <c r="C33" s="69"/>
      <c r="D33" s="69"/>
      <c r="E33" s="69"/>
      <c r="F33" s="69"/>
      <c r="G33" s="69"/>
      <c r="H33" s="69"/>
    </row>
    <row r="34" spans="3:8" ht="12">
      <c r="C34" s="69"/>
      <c r="D34" s="69"/>
      <c r="E34" s="69"/>
      <c r="F34" s="69"/>
      <c r="G34" s="69"/>
      <c r="H34" s="69"/>
    </row>
    <row r="35" spans="3:8" ht="12">
      <c r="C35" s="69"/>
      <c r="D35" s="69"/>
      <c r="E35" s="69"/>
      <c r="F35" s="69"/>
      <c r="G35" s="69"/>
      <c r="H35" s="69"/>
    </row>
    <row r="36" spans="3:8" ht="12">
      <c r="C36" s="69"/>
      <c r="D36" s="69"/>
      <c r="E36" s="69"/>
      <c r="F36" s="69"/>
      <c r="G36" s="69"/>
      <c r="H36" s="69"/>
    </row>
    <row r="37" spans="3:8" ht="12">
      <c r="C37" s="69"/>
      <c r="D37" s="69"/>
      <c r="E37" s="69"/>
      <c r="F37" s="69"/>
      <c r="G37" s="69"/>
      <c r="H37" s="69"/>
    </row>
    <row r="38" spans="3:8" ht="12">
      <c r="C38" s="69"/>
      <c r="D38" s="69"/>
      <c r="E38" s="69"/>
      <c r="F38" s="69"/>
      <c r="G38" s="69"/>
      <c r="H38" s="69"/>
    </row>
    <row r="39" spans="3:8" ht="12">
      <c r="C39" s="69"/>
      <c r="D39" s="69"/>
      <c r="E39" s="69"/>
      <c r="F39" s="69"/>
      <c r="G39" s="69"/>
      <c r="H39" s="69"/>
    </row>
    <row r="40" spans="3:8" ht="12">
      <c r="C40" s="69"/>
      <c r="D40" s="69"/>
      <c r="E40" s="69"/>
      <c r="F40" s="69"/>
      <c r="G40" s="69"/>
      <c r="H40" s="69"/>
    </row>
    <row r="41" spans="3:8" ht="12">
      <c r="C41" s="69"/>
      <c r="D41" s="69"/>
      <c r="E41" s="69"/>
      <c r="F41" s="69"/>
      <c r="G41" s="69"/>
      <c r="H41" s="69"/>
    </row>
    <row r="42" spans="3:8" ht="12">
      <c r="C42" s="69"/>
      <c r="D42" s="69"/>
      <c r="E42" s="69"/>
      <c r="F42" s="69"/>
      <c r="G42" s="69"/>
      <c r="H42" s="69"/>
    </row>
    <row r="43" spans="3:8" ht="12">
      <c r="C43" s="69"/>
      <c r="D43" s="69"/>
      <c r="E43" s="69"/>
      <c r="F43" s="69"/>
      <c r="G43" s="69"/>
      <c r="H43" s="69"/>
    </row>
    <row r="44" spans="3:8" ht="12">
      <c r="C44" s="69"/>
      <c r="D44" s="69"/>
      <c r="E44" s="69"/>
      <c r="F44" s="69"/>
      <c r="G44" s="69"/>
      <c r="H44" s="69"/>
    </row>
    <row r="45" spans="3:8" ht="12">
      <c r="C45" s="69"/>
      <c r="D45" s="69"/>
      <c r="E45" s="69"/>
      <c r="F45" s="69"/>
      <c r="G45" s="69"/>
      <c r="H45" s="69"/>
    </row>
    <row r="46" spans="3:8" ht="12">
      <c r="C46" s="69"/>
      <c r="D46" s="69"/>
      <c r="E46" s="69"/>
      <c r="F46" s="69"/>
      <c r="G46" s="69"/>
      <c r="H46" s="69"/>
    </row>
    <row r="47" spans="3:8" ht="12">
      <c r="C47" s="69"/>
      <c r="D47" s="69"/>
      <c r="E47" s="69"/>
      <c r="F47" s="69"/>
      <c r="G47" s="69"/>
      <c r="H47" s="69"/>
    </row>
    <row r="48" spans="3:8" ht="12">
      <c r="C48" s="69"/>
      <c r="D48" s="69"/>
      <c r="E48" s="69"/>
      <c r="F48" s="69"/>
      <c r="G48" s="69"/>
      <c r="H48" s="69"/>
    </row>
    <row r="49" spans="3:8" ht="12">
      <c r="C49" s="69"/>
      <c r="D49" s="69"/>
      <c r="E49" s="69"/>
      <c r="F49" s="69"/>
      <c r="G49" s="69"/>
      <c r="H49" s="69"/>
    </row>
    <row r="50" spans="3:8" ht="12">
      <c r="C50" s="69"/>
      <c r="D50" s="69"/>
      <c r="E50" s="69"/>
      <c r="F50" s="69"/>
      <c r="G50" s="69"/>
      <c r="H50" s="69"/>
    </row>
    <row r="51" spans="3:8" ht="12">
      <c r="C51" s="69"/>
      <c r="D51" s="69"/>
      <c r="E51" s="69"/>
      <c r="F51" s="69"/>
      <c r="G51" s="69"/>
      <c r="H51" s="69"/>
    </row>
    <row r="52" spans="3:8" ht="12">
      <c r="C52" s="69"/>
      <c r="D52" s="69"/>
      <c r="E52" s="69"/>
      <c r="F52" s="69"/>
      <c r="G52" s="69"/>
      <c r="H52" s="69"/>
    </row>
    <row r="53" spans="3:8" ht="12">
      <c r="C53" s="69"/>
      <c r="D53" s="69"/>
      <c r="E53" s="69"/>
      <c r="F53" s="69"/>
      <c r="G53" s="69"/>
      <c r="H53" s="69"/>
    </row>
  </sheetData>
  <sheetProtection/>
  <mergeCells count="8">
    <mergeCell ref="J2:K2"/>
    <mergeCell ref="L2:M2"/>
    <mergeCell ref="A3:K3"/>
    <mergeCell ref="A5:A6"/>
    <mergeCell ref="B5:D5"/>
    <mergeCell ref="E5:G5"/>
    <mergeCell ref="H5:J5"/>
    <mergeCell ref="K5:M5"/>
  </mergeCells>
  <printOptions/>
  <pageMargins left="0.75" right="0.75" top="1" bottom="1" header="0.5" footer="0.5"/>
  <pageSetup horizontalDpi="600" verticalDpi="600" orientation="landscape" paperSize="9" scale="96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L69"/>
  <sheetViews>
    <sheetView tabSelected="1" zoomScalePageLayoutView="0" workbookViewId="0" topLeftCell="A1">
      <pane xSplit="4" ySplit="5" topLeftCell="G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60" sqref="C60"/>
    </sheetView>
  </sheetViews>
  <sheetFormatPr defaultColWidth="9.140625" defaultRowHeight="12.75"/>
  <cols>
    <col min="1" max="1" width="4.28125" style="41" customWidth="1"/>
    <col min="2" max="2" width="85.57421875" style="0" customWidth="1"/>
    <col min="3" max="3" width="7.57421875" style="41" customWidth="1"/>
    <col min="4" max="4" width="10.8515625" style="0" customWidth="1"/>
    <col min="5" max="5" width="11.421875" style="0" customWidth="1"/>
    <col min="6" max="6" width="12.140625" style="0" customWidth="1"/>
    <col min="7" max="7" width="14.140625" style="0" customWidth="1"/>
    <col min="8" max="8" width="10.28125" style="0" customWidth="1"/>
    <col min="11" max="11" width="11.00390625" style="0" customWidth="1"/>
  </cols>
  <sheetData>
    <row r="1" spans="1:11" ht="23.25" customHeight="1">
      <c r="A1" s="266" t="s">
        <v>794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3" ht="6" customHeight="1">
      <c r="A2" s="47"/>
      <c r="B2" s="47"/>
      <c r="C2" s="47"/>
    </row>
    <row r="3" spans="1:12" ht="12">
      <c r="A3" s="2"/>
      <c r="J3" s="267" t="s">
        <v>215</v>
      </c>
      <c r="K3" s="267"/>
      <c r="L3" s="215"/>
    </row>
    <row r="4" spans="1:11" s="174" customFormat="1" ht="25.5">
      <c r="A4" s="176" t="s">
        <v>470</v>
      </c>
      <c r="B4" s="176" t="s">
        <v>1</v>
      </c>
      <c r="C4" s="176" t="s">
        <v>469</v>
      </c>
      <c r="D4" s="176" t="s">
        <v>116</v>
      </c>
      <c r="E4" s="176" t="s">
        <v>737</v>
      </c>
      <c r="F4" s="176" t="s">
        <v>738</v>
      </c>
      <c r="G4" s="176" t="s">
        <v>746</v>
      </c>
      <c r="H4" s="176" t="s">
        <v>743</v>
      </c>
      <c r="I4" s="176" t="s">
        <v>739</v>
      </c>
      <c r="J4" s="208" t="s">
        <v>21</v>
      </c>
      <c r="K4" s="176" t="s">
        <v>740</v>
      </c>
    </row>
    <row r="5" ht="4.5" customHeight="1"/>
    <row r="6" spans="1:11" ht="12.75" customHeight="1">
      <c r="A6" s="179" t="s">
        <v>262</v>
      </c>
      <c r="B6" s="160" t="s">
        <v>472</v>
      </c>
      <c r="C6" s="180" t="s">
        <v>473</v>
      </c>
      <c r="D6" s="182">
        <v>10328248</v>
      </c>
      <c r="E6" s="3"/>
      <c r="F6" s="3"/>
      <c r="G6" s="9">
        <v>10328248</v>
      </c>
      <c r="H6" s="3"/>
      <c r="I6" s="3"/>
      <c r="J6" s="3"/>
      <c r="K6" s="3"/>
    </row>
    <row r="7" spans="1:11" ht="12.75" customHeight="1">
      <c r="A7" s="179" t="s">
        <v>264</v>
      </c>
      <c r="B7" s="160" t="s">
        <v>474</v>
      </c>
      <c r="C7" s="180" t="s">
        <v>475</v>
      </c>
      <c r="D7" s="162">
        <f>SUM(E7:K7)</f>
        <v>0</v>
      </c>
      <c r="E7" s="3"/>
      <c r="F7" s="3"/>
      <c r="G7" s="162"/>
      <c r="H7" s="3"/>
      <c r="I7" s="3"/>
      <c r="J7" s="3"/>
      <c r="K7" s="3"/>
    </row>
    <row r="8" spans="1:11" ht="12.75" customHeight="1">
      <c r="A8" s="179" t="s">
        <v>267</v>
      </c>
      <c r="B8" s="160" t="s">
        <v>476</v>
      </c>
      <c r="C8" s="180" t="s">
        <v>477</v>
      </c>
      <c r="D8" s="182">
        <v>7519752</v>
      </c>
      <c r="E8" s="162"/>
      <c r="F8" s="162"/>
      <c r="G8" s="182">
        <v>3040752</v>
      </c>
      <c r="H8" s="3"/>
      <c r="I8" s="3"/>
      <c r="J8" s="3"/>
      <c r="K8" s="3"/>
    </row>
    <row r="9" spans="1:11" s="188" customFormat="1" ht="12.75" customHeight="1">
      <c r="A9" s="212"/>
      <c r="B9" s="185" t="s">
        <v>756</v>
      </c>
      <c r="C9" s="213"/>
      <c r="D9" s="162">
        <v>2902000</v>
      </c>
      <c r="E9" s="162"/>
      <c r="F9" s="162"/>
      <c r="G9" s="243">
        <v>2902000</v>
      </c>
      <c r="H9" s="207"/>
      <c r="I9" s="207"/>
      <c r="J9" s="207"/>
      <c r="K9" s="207"/>
    </row>
    <row r="10" spans="1:11" s="188" customFormat="1" ht="12.75" customHeight="1">
      <c r="A10" s="212"/>
      <c r="B10" s="185" t="s">
        <v>744</v>
      </c>
      <c r="C10" s="213"/>
      <c r="D10" s="162">
        <v>4479000</v>
      </c>
      <c r="E10" s="162"/>
      <c r="F10" s="162"/>
      <c r="G10" s="214"/>
      <c r="H10" s="207"/>
      <c r="I10" s="244">
        <v>4479000</v>
      </c>
      <c r="J10" s="207"/>
      <c r="K10" s="207"/>
    </row>
    <row r="11" spans="1:11" s="188" customFormat="1" ht="12.75" customHeight="1">
      <c r="A11" s="212"/>
      <c r="B11" s="185" t="s">
        <v>763</v>
      </c>
      <c r="C11" s="213"/>
      <c r="D11" s="214">
        <v>138752</v>
      </c>
      <c r="E11" s="207"/>
      <c r="F11" s="207"/>
      <c r="G11" s="243">
        <v>138752</v>
      </c>
      <c r="H11" s="207"/>
      <c r="I11" s="207"/>
      <c r="J11" s="207"/>
      <c r="K11" s="207"/>
    </row>
    <row r="12" spans="1:11" ht="12.75" customHeight="1">
      <c r="A12" s="179" t="s">
        <v>270</v>
      </c>
      <c r="B12" s="160" t="s">
        <v>769</v>
      </c>
      <c r="C12" s="180" t="s">
        <v>478</v>
      </c>
      <c r="D12" s="162">
        <v>2270000</v>
      </c>
      <c r="E12" s="3"/>
      <c r="F12" s="3"/>
      <c r="G12" s="4"/>
      <c r="H12" s="3"/>
      <c r="I12" s="3"/>
      <c r="J12" s="5">
        <v>2270000</v>
      </c>
      <c r="K12" s="3"/>
    </row>
    <row r="13" spans="1:11" ht="12.75" customHeight="1">
      <c r="A13" s="179" t="s">
        <v>273</v>
      </c>
      <c r="B13" s="160" t="s">
        <v>479</v>
      </c>
      <c r="C13" s="180" t="s">
        <v>480</v>
      </c>
      <c r="D13" s="162">
        <f>SUM(E13:K13)</f>
        <v>0</v>
      </c>
      <c r="E13" s="3"/>
      <c r="F13" s="3"/>
      <c r="G13" s="3"/>
      <c r="H13" s="3"/>
      <c r="I13" s="3"/>
      <c r="J13" s="3"/>
      <c r="K13" s="3"/>
    </row>
    <row r="14" spans="1:11" ht="12.75" customHeight="1">
      <c r="A14" s="179" t="s">
        <v>276</v>
      </c>
      <c r="B14" t="s">
        <v>770</v>
      </c>
      <c r="C14" s="180" t="s">
        <v>481</v>
      </c>
      <c r="D14" s="162">
        <v>0</v>
      </c>
      <c r="E14" s="3"/>
      <c r="F14" s="3"/>
      <c r="G14" s="3"/>
      <c r="H14" s="3"/>
      <c r="I14" s="3"/>
      <c r="J14" s="3"/>
      <c r="K14" s="3"/>
    </row>
    <row r="15" spans="1:11" ht="12.75" customHeight="1">
      <c r="A15" s="179" t="s">
        <v>279</v>
      </c>
      <c r="B15" s="165" t="s">
        <v>482</v>
      </c>
      <c r="C15" s="181" t="s">
        <v>483</v>
      </c>
      <c r="D15" s="182">
        <v>20118000</v>
      </c>
      <c r="E15" s="182">
        <f>SUM(E6:E14)</f>
        <v>0</v>
      </c>
      <c r="F15" s="182">
        <f aca="true" t="shared" si="0" ref="F15:K15">SUM(F6:F14)</f>
        <v>0</v>
      </c>
      <c r="G15" s="182">
        <v>13369000</v>
      </c>
      <c r="H15" s="182">
        <f>SUM(H6:H14)</f>
        <v>0</v>
      </c>
      <c r="I15" s="182">
        <f t="shared" si="0"/>
        <v>4479000</v>
      </c>
      <c r="J15" s="182">
        <f t="shared" si="0"/>
        <v>2270000</v>
      </c>
      <c r="K15" s="184">
        <f t="shared" si="0"/>
        <v>0</v>
      </c>
    </row>
    <row r="16" spans="1:11" ht="12.75" customHeight="1">
      <c r="A16" s="179" t="s">
        <v>282</v>
      </c>
      <c r="B16" s="160" t="s">
        <v>484</v>
      </c>
      <c r="C16" s="180" t="s">
        <v>485</v>
      </c>
      <c r="D16" s="162">
        <f>SUM(E16:K16)</f>
        <v>0</v>
      </c>
      <c r="E16" s="3"/>
      <c r="F16" s="3"/>
      <c r="G16" s="3"/>
      <c r="H16" s="3"/>
      <c r="I16" s="3"/>
      <c r="J16" s="3"/>
      <c r="K16" s="3"/>
    </row>
    <row r="17" spans="1:11" ht="12.75" customHeight="1">
      <c r="A17" s="179" t="s">
        <v>285</v>
      </c>
      <c r="B17" s="160" t="s">
        <v>486</v>
      </c>
      <c r="C17" s="180" t="s">
        <v>487</v>
      </c>
      <c r="D17" s="162">
        <f>SUM(E17:K17)</f>
        <v>0</v>
      </c>
      <c r="E17" s="3"/>
      <c r="F17" s="3"/>
      <c r="G17" s="3"/>
      <c r="H17" s="3"/>
      <c r="I17" s="3"/>
      <c r="J17" s="3"/>
      <c r="K17" s="3"/>
    </row>
    <row r="18" spans="1:11" ht="12.75" customHeight="1">
      <c r="A18" s="179" t="s">
        <v>288</v>
      </c>
      <c r="B18" s="160" t="s">
        <v>488</v>
      </c>
      <c r="C18" s="180" t="s">
        <v>489</v>
      </c>
      <c r="D18" s="162">
        <f>SUM(E18:K18)</f>
        <v>0</v>
      </c>
      <c r="E18" s="3"/>
      <c r="F18" s="3"/>
      <c r="G18" s="3"/>
      <c r="H18" s="3"/>
      <c r="I18" s="3"/>
      <c r="J18" s="3"/>
      <c r="K18" s="3"/>
    </row>
    <row r="19" spans="1:11" ht="12.75" customHeight="1">
      <c r="A19" s="179" t="s">
        <v>291</v>
      </c>
      <c r="B19" s="160" t="s">
        <v>490</v>
      </c>
      <c r="C19" s="180" t="s">
        <v>491</v>
      </c>
      <c r="D19" s="162">
        <f>SUM(E19:K19)</f>
        <v>0</v>
      </c>
      <c r="E19" s="3"/>
      <c r="F19" s="3"/>
      <c r="G19" s="3"/>
      <c r="H19" s="3"/>
      <c r="I19" s="3"/>
      <c r="J19" s="3"/>
      <c r="K19" s="3"/>
    </row>
    <row r="20" spans="1:11" ht="12.75" customHeight="1">
      <c r="A20" s="179" t="s">
        <v>294</v>
      </c>
      <c r="B20" s="160" t="s">
        <v>492</v>
      </c>
      <c r="C20" s="180" t="s">
        <v>493</v>
      </c>
      <c r="D20" s="182">
        <v>40764550</v>
      </c>
      <c r="E20" s="162">
        <f aca="true" t="shared" si="1" ref="E20:J20">SUM(E21:E22)</f>
        <v>0</v>
      </c>
      <c r="F20" s="162">
        <v>12999550</v>
      </c>
      <c r="G20" s="182"/>
      <c r="H20" s="162">
        <f t="shared" si="1"/>
        <v>0</v>
      </c>
      <c r="I20" s="162">
        <f t="shared" si="1"/>
        <v>0</v>
      </c>
      <c r="J20" s="162">
        <f t="shared" si="1"/>
        <v>0</v>
      </c>
      <c r="K20" s="184">
        <f>SUM(K21)</f>
        <v>12365000</v>
      </c>
    </row>
    <row r="21" spans="1:11" s="188" customFormat="1" ht="12.75" customHeight="1">
      <c r="A21" s="212"/>
      <c r="B21" s="185" t="s">
        <v>753</v>
      </c>
      <c r="C21" s="213"/>
      <c r="D21" s="214"/>
      <c r="E21" s="214"/>
      <c r="F21" s="214"/>
      <c r="G21" s="214"/>
      <c r="H21" s="214"/>
      <c r="I21" s="214"/>
      <c r="J21" s="214"/>
      <c r="K21" s="218">
        <v>12365000</v>
      </c>
    </row>
    <row r="22" spans="1:11" s="188" customFormat="1" ht="12.75" customHeight="1">
      <c r="A22" s="212"/>
      <c r="B22" s="185" t="s">
        <v>771</v>
      </c>
      <c r="C22" s="213"/>
      <c r="D22" s="214"/>
      <c r="E22" s="214"/>
      <c r="F22" s="214">
        <v>15400000</v>
      </c>
      <c r="G22" s="214"/>
      <c r="H22" s="214"/>
      <c r="I22" s="214"/>
      <c r="J22" s="214"/>
      <c r="K22" s="218"/>
    </row>
    <row r="23" spans="1:11" ht="12.75" customHeight="1">
      <c r="A23" s="179" t="s">
        <v>297</v>
      </c>
      <c r="B23" s="165" t="s">
        <v>494</v>
      </c>
      <c r="C23" s="181" t="s">
        <v>253</v>
      </c>
      <c r="D23" s="239">
        <f>SUM(D15:D21)</f>
        <v>60882550</v>
      </c>
      <c r="E23" s="182">
        <f aca="true" t="shared" si="2" ref="E23:J23">SUM(E16:E20)</f>
        <v>0</v>
      </c>
      <c r="F23" s="182">
        <v>28399550</v>
      </c>
      <c r="G23" s="182">
        <f>G15+G20</f>
        <v>13369000</v>
      </c>
      <c r="H23" s="182">
        <f t="shared" si="2"/>
        <v>0</v>
      </c>
      <c r="I23" s="182">
        <f t="shared" si="2"/>
        <v>0</v>
      </c>
      <c r="J23" s="182">
        <f t="shared" si="2"/>
        <v>0</v>
      </c>
      <c r="K23" s="184">
        <f>SUM(K21)</f>
        <v>12365000</v>
      </c>
    </row>
    <row r="24" spans="1:11" ht="12.75" customHeight="1">
      <c r="A24" s="179" t="s">
        <v>299</v>
      </c>
      <c r="B24" s="160" t="s">
        <v>495</v>
      </c>
      <c r="C24" s="180" t="s">
        <v>496</v>
      </c>
      <c r="D24" s="240">
        <f>SUM(E24:K24)</f>
        <v>0</v>
      </c>
      <c r="E24" s="3"/>
      <c r="F24" s="5">
        <v>0</v>
      </c>
      <c r="G24" s="3"/>
      <c r="H24" s="3"/>
      <c r="I24" s="3"/>
      <c r="J24" s="3"/>
      <c r="K24" s="3"/>
    </row>
    <row r="25" spans="1:11" ht="12.75" customHeight="1">
      <c r="A25" s="179" t="s">
        <v>301</v>
      </c>
      <c r="B25" s="160" t="s">
        <v>497</v>
      </c>
      <c r="C25" s="180" t="s">
        <v>498</v>
      </c>
      <c r="D25" s="162">
        <f aca="true" t="shared" si="3" ref="D25:D67">SUM(E25:K25)</f>
        <v>0</v>
      </c>
      <c r="E25" s="3"/>
      <c r="F25" s="3"/>
      <c r="G25" s="3"/>
      <c r="H25" s="3"/>
      <c r="I25" s="3"/>
      <c r="J25" s="3"/>
      <c r="K25" s="3"/>
    </row>
    <row r="26" spans="1:11" ht="12.75" customHeight="1">
      <c r="A26" s="179" t="s">
        <v>303</v>
      </c>
      <c r="B26" s="160" t="s">
        <v>499</v>
      </c>
      <c r="C26" s="180" t="s">
        <v>500</v>
      </c>
      <c r="D26" s="162">
        <f t="shared" si="3"/>
        <v>0</v>
      </c>
      <c r="E26" s="3"/>
      <c r="F26" s="3"/>
      <c r="G26" s="3"/>
      <c r="H26" s="3"/>
      <c r="I26" s="3"/>
      <c r="J26" s="3"/>
      <c r="K26" s="3"/>
    </row>
    <row r="27" spans="1:11" ht="12.75" customHeight="1">
      <c r="A27" s="179" t="s">
        <v>305</v>
      </c>
      <c r="B27" s="160" t="s">
        <v>501</v>
      </c>
      <c r="C27" s="180" t="s">
        <v>502</v>
      </c>
      <c r="D27" s="162">
        <f t="shared" si="3"/>
        <v>0</v>
      </c>
      <c r="E27" s="3"/>
      <c r="F27" s="3"/>
      <c r="G27" s="3"/>
      <c r="H27" s="3"/>
      <c r="I27" s="3"/>
      <c r="J27" s="3"/>
      <c r="K27" s="3"/>
    </row>
    <row r="28" spans="1:11" ht="12.75" customHeight="1">
      <c r="A28" s="179" t="s">
        <v>307</v>
      </c>
      <c r="B28" s="160" t="s">
        <v>503</v>
      </c>
      <c r="C28" s="180" t="s">
        <v>504</v>
      </c>
      <c r="D28" s="162">
        <f t="shared" si="3"/>
        <v>13699000</v>
      </c>
      <c r="E28" s="3">
        <v>13699000</v>
      </c>
      <c r="F28" s="3"/>
      <c r="G28" s="3"/>
      <c r="H28" s="3"/>
      <c r="I28" s="3"/>
      <c r="J28" s="3"/>
      <c r="K28" s="3"/>
    </row>
    <row r="29" spans="1:11" ht="12.75" customHeight="1">
      <c r="A29" s="179" t="s">
        <v>309</v>
      </c>
      <c r="B29" s="165" t="s">
        <v>505</v>
      </c>
      <c r="C29" s="181" t="s">
        <v>254</v>
      </c>
      <c r="D29" s="240">
        <f t="shared" si="3"/>
        <v>13699000</v>
      </c>
      <c r="E29" s="5">
        <f>SUM(E24:E28)</f>
        <v>13699000</v>
      </c>
      <c r="F29" s="5">
        <f aca="true" t="shared" si="4" ref="F29:K29">SUM(F24:F28)</f>
        <v>0</v>
      </c>
      <c r="G29" s="5">
        <f>SUM(G24:G28)</f>
        <v>0</v>
      </c>
      <c r="H29" s="5">
        <f>SUM(H24:H28)</f>
        <v>0</v>
      </c>
      <c r="I29" s="5">
        <f t="shared" si="4"/>
        <v>0</v>
      </c>
      <c r="J29" s="5">
        <f t="shared" si="4"/>
        <v>0</v>
      </c>
      <c r="K29" s="5">
        <f t="shared" si="4"/>
        <v>0</v>
      </c>
    </row>
    <row r="30" spans="1:11" ht="12.75" customHeight="1">
      <c r="A30" s="179" t="s">
        <v>311</v>
      </c>
      <c r="B30" s="160" t="s">
        <v>506</v>
      </c>
      <c r="C30" s="180" t="s">
        <v>507</v>
      </c>
      <c r="D30" s="162">
        <f t="shared" si="3"/>
        <v>0</v>
      </c>
      <c r="E30" s="3"/>
      <c r="F30" s="3"/>
      <c r="G30" s="3"/>
      <c r="H30" s="3"/>
      <c r="I30" s="3"/>
      <c r="J30" s="3"/>
      <c r="K30" s="3"/>
    </row>
    <row r="31" spans="1:11" ht="12.75" customHeight="1">
      <c r="A31" s="179" t="s">
        <v>313</v>
      </c>
      <c r="B31" s="160" t="s">
        <v>508</v>
      </c>
      <c r="C31" s="180" t="s">
        <v>509</v>
      </c>
      <c r="D31" s="162">
        <f t="shared" si="3"/>
        <v>0</v>
      </c>
      <c r="E31" s="3"/>
      <c r="F31" s="3"/>
      <c r="G31" s="3"/>
      <c r="H31" s="3"/>
      <c r="I31" s="3"/>
      <c r="J31" s="3"/>
      <c r="K31" s="3"/>
    </row>
    <row r="32" spans="1:11" ht="12.75" customHeight="1">
      <c r="A32" s="179" t="s">
        <v>314</v>
      </c>
      <c r="B32" s="165" t="s">
        <v>510</v>
      </c>
      <c r="C32" s="181" t="s">
        <v>511</v>
      </c>
      <c r="D32" s="182">
        <f t="shared" si="3"/>
        <v>0</v>
      </c>
      <c r="E32" s="5">
        <f>SUM(E30:E31)</f>
        <v>0</v>
      </c>
      <c r="F32" s="5">
        <f aca="true" t="shared" si="5" ref="F32:K32">SUM(F30:F31)</f>
        <v>0</v>
      </c>
      <c r="G32" s="5">
        <f>SUM(G30:G31)</f>
        <v>0</v>
      </c>
      <c r="H32" s="5">
        <f>SUM(H30:H31)</f>
        <v>0</v>
      </c>
      <c r="I32" s="5">
        <f t="shared" si="5"/>
        <v>0</v>
      </c>
      <c r="J32" s="5">
        <f t="shared" si="5"/>
        <v>0</v>
      </c>
      <c r="K32" s="5">
        <f t="shared" si="5"/>
        <v>0</v>
      </c>
    </row>
    <row r="33" spans="1:11" ht="12.75" customHeight="1">
      <c r="A33" s="179" t="s">
        <v>316</v>
      </c>
      <c r="B33" s="160" t="s">
        <v>512</v>
      </c>
      <c r="C33" s="180" t="s">
        <v>513</v>
      </c>
      <c r="D33" s="162">
        <f t="shared" si="3"/>
        <v>0</v>
      </c>
      <c r="E33" s="3"/>
      <c r="F33" s="3"/>
      <c r="G33" s="3"/>
      <c r="H33" s="3"/>
      <c r="I33" s="3"/>
      <c r="J33" s="3"/>
      <c r="K33" s="3"/>
    </row>
    <row r="34" spans="1:11" ht="12.75" customHeight="1">
      <c r="A34" s="179" t="s">
        <v>318</v>
      </c>
      <c r="B34" s="160" t="s">
        <v>514</v>
      </c>
      <c r="C34" s="180" t="s">
        <v>515</v>
      </c>
      <c r="D34" s="162">
        <f t="shared" si="3"/>
        <v>0</v>
      </c>
      <c r="E34" s="3"/>
      <c r="F34" s="3"/>
      <c r="G34" s="3"/>
      <c r="H34" s="3"/>
      <c r="I34" s="3"/>
      <c r="J34" s="3"/>
      <c r="K34" s="3"/>
    </row>
    <row r="35" spans="1:11" ht="12.75" customHeight="1">
      <c r="A35" s="179" t="s">
        <v>320</v>
      </c>
      <c r="B35" s="160" t="s">
        <v>516</v>
      </c>
      <c r="C35" s="180" t="s">
        <v>517</v>
      </c>
      <c r="D35" s="162">
        <f>SUM(F35:K35)</f>
        <v>2300000</v>
      </c>
      <c r="E35" s="3"/>
      <c r="F35" s="3"/>
      <c r="G35" s="3"/>
      <c r="H35" s="5">
        <v>2300000</v>
      </c>
      <c r="I35" s="3"/>
      <c r="J35" s="3"/>
      <c r="K35" s="3"/>
    </row>
    <row r="36" spans="1:11" ht="12.75" customHeight="1">
      <c r="A36" s="179" t="s">
        <v>322</v>
      </c>
      <c r="B36" s="160" t="s">
        <v>518</v>
      </c>
      <c r="C36" s="180" t="s">
        <v>519</v>
      </c>
      <c r="D36" s="162">
        <f>SUM(F36:K36)</f>
        <v>9000000</v>
      </c>
      <c r="E36" s="3"/>
      <c r="F36" s="3"/>
      <c r="G36" s="3"/>
      <c r="H36" s="5">
        <v>9000000</v>
      </c>
      <c r="I36" s="3"/>
      <c r="J36" s="3"/>
      <c r="K36" s="3"/>
    </row>
    <row r="37" spans="1:11" ht="12.75" customHeight="1">
      <c r="A37" s="179" t="s">
        <v>323</v>
      </c>
      <c r="B37" s="160" t="s">
        <v>520</v>
      </c>
      <c r="C37" s="180" t="s">
        <v>521</v>
      </c>
      <c r="D37" s="162">
        <f>SUM(F37:K37)</f>
        <v>0</v>
      </c>
      <c r="E37" s="3"/>
      <c r="F37" s="3"/>
      <c r="G37" s="3"/>
      <c r="H37" s="3"/>
      <c r="I37" s="3"/>
      <c r="J37" s="3"/>
      <c r="K37" s="3"/>
    </row>
    <row r="38" spans="1:11" ht="12.75" customHeight="1">
      <c r="A38" s="179" t="s">
        <v>325</v>
      </c>
      <c r="B38" s="160" t="s">
        <v>522</v>
      </c>
      <c r="C38" s="180" t="s">
        <v>523</v>
      </c>
      <c r="D38" s="162">
        <f>SUM(F38:K38)</f>
        <v>0</v>
      </c>
      <c r="E38" s="3"/>
      <c r="F38" s="3"/>
      <c r="G38" s="3"/>
      <c r="H38" s="3"/>
      <c r="I38" s="3"/>
      <c r="J38" s="3"/>
      <c r="K38" s="3"/>
    </row>
    <row r="39" spans="1:11" ht="12.75" customHeight="1">
      <c r="A39" s="179" t="s">
        <v>327</v>
      </c>
      <c r="B39" s="160" t="s">
        <v>524</v>
      </c>
      <c r="C39" s="180" t="s">
        <v>525</v>
      </c>
      <c r="D39" s="162"/>
      <c r="E39" s="3"/>
      <c r="F39" s="162"/>
      <c r="G39" s="162"/>
      <c r="H39" s="162"/>
      <c r="I39" s="162"/>
      <c r="J39" s="3"/>
      <c r="K39" s="3"/>
    </row>
    <row r="40" spans="1:11" ht="12.75" customHeight="1">
      <c r="A40" s="179" t="s">
        <v>328</v>
      </c>
      <c r="B40" s="160" t="s">
        <v>526</v>
      </c>
      <c r="C40" s="180" t="s">
        <v>527</v>
      </c>
      <c r="D40" s="162">
        <f t="shared" si="3"/>
        <v>0</v>
      </c>
      <c r="E40" s="3"/>
      <c r="F40" s="3"/>
      <c r="G40" s="3"/>
      <c r="H40" s="3"/>
      <c r="I40" s="3"/>
      <c r="J40" s="3"/>
      <c r="K40" s="3"/>
    </row>
    <row r="41" spans="1:11" ht="12.75" customHeight="1">
      <c r="A41" s="179" t="s">
        <v>329</v>
      </c>
      <c r="B41" s="165" t="s">
        <v>528</v>
      </c>
      <c r="C41" s="181" t="s">
        <v>529</v>
      </c>
      <c r="D41" s="182">
        <f t="shared" si="3"/>
        <v>11300000</v>
      </c>
      <c r="E41" s="182">
        <f aca="true" t="shared" si="6" ref="E41:K41">SUM(E36:E40)</f>
        <v>0</v>
      </c>
      <c r="F41" s="182">
        <f t="shared" si="6"/>
        <v>0</v>
      </c>
      <c r="G41" s="182">
        <f t="shared" si="6"/>
        <v>0</v>
      </c>
      <c r="H41" s="182">
        <f>SUM(H35:H40)</f>
        <v>11300000</v>
      </c>
      <c r="I41" s="182">
        <f t="shared" si="6"/>
        <v>0</v>
      </c>
      <c r="J41" s="182">
        <f t="shared" si="6"/>
        <v>0</v>
      </c>
      <c r="K41" s="5">
        <f t="shared" si="6"/>
        <v>0</v>
      </c>
    </row>
    <row r="42" spans="1:11" ht="12.75" customHeight="1">
      <c r="A42" s="179" t="s">
        <v>330</v>
      </c>
      <c r="B42" s="160" t="s">
        <v>530</v>
      </c>
      <c r="C42" s="180" t="s">
        <v>531</v>
      </c>
      <c r="D42" s="162">
        <v>200000</v>
      </c>
      <c r="E42" s="162"/>
      <c r="F42" s="162"/>
      <c r="G42" s="162"/>
      <c r="H42" s="162">
        <v>200000</v>
      </c>
      <c r="I42" s="162"/>
      <c r="J42" s="162"/>
      <c r="K42" s="3"/>
    </row>
    <row r="43" spans="1:11" ht="12.75" customHeight="1">
      <c r="A43" s="179" t="s">
        <v>332</v>
      </c>
      <c r="B43" s="165" t="s">
        <v>532</v>
      </c>
      <c r="C43" s="181" t="s">
        <v>255</v>
      </c>
      <c r="D43" s="240">
        <f>SUM(D41:D42)</f>
        <v>11500000</v>
      </c>
      <c r="E43" s="182"/>
      <c r="F43" s="182">
        <f aca="true" t="shared" si="7" ref="F43:K43">F33+F34+F35+F36+F42+F41</f>
        <v>0</v>
      </c>
      <c r="G43" s="182">
        <f>G33+G34+G35+G36+G42+G41</f>
        <v>0</v>
      </c>
      <c r="H43" s="182">
        <v>11500000</v>
      </c>
      <c r="I43" s="182">
        <f t="shared" si="7"/>
        <v>0</v>
      </c>
      <c r="J43" s="182">
        <f t="shared" si="7"/>
        <v>0</v>
      </c>
      <c r="K43" s="5">
        <f t="shared" si="7"/>
        <v>0</v>
      </c>
    </row>
    <row r="44" spans="1:11" ht="12.75" customHeight="1">
      <c r="A44" s="179" t="s">
        <v>334</v>
      </c>
      <c r="B44" s="166" t="s">
        <v>533</v>
      </c>
      <c r="C44" s="180" t="s">
        <v>534</v>
      </c>
      <c r="D44" s="162">
        <f t="shared" si="3"/>
        <v>0</v>
      </c>
      <c r="E44" s="162"/>
      <c r="F44" s="162"/>
      <c r="G44" s="162"/>
      <c r="H44" s="162"/>
      <c r="I44" s="162"/>
      <c r="J44" s="162"/>
      <c r="K44" s="177"/>
    </row>
    <row r="45" spans="1:11" ht="12.75" customHeight="1">
      <c r="A45" s="179" t="s">
        <v>335</v>
      </c>
      <c r="B45" s="166" t="s">
        <v>535</v>
      </c>
      <c r="C45" s="180" t="s">
        <v>536</v>
      </c>
      <c r="D45" s="162">
        <f t="shared" si="3"/>
        <v>3200000</v>
      </c>
      <c r="E45" s="162"/>
      <c r="F45" s="162">
        <v>3200000</v>
      </c>
      <c r="G45" s="162"/>
      <c r="H45" s="162"/>
      <c r="I45" s="162"/>
      <c r="J45" s="162"/>
      <c r="K45" s="3"/>
    </row>
    <row r="46" spans="1:11" ht="12.75" customHeight="1">
      <c r="A46" s="179" t="s">
        <v>337</v>
      </c>
      <c r="B46" s="166" t="s">
        <v>537</v>
      </c>
      <c r="C46" s="180" t="s">
        <v>538</v>
      </c>
      <c r="D46" s="162">
        <f t="shared" si="3"/>
        <v>0</v>
      </c>
      <c r="E46" s="3"/>
      <c r="F46" s="3"/>
      <c r="G46" s="3"/>
      <c r="H46" s="3"/>
      <c r="I46" s="3"/>
      <c r="J46" s="3"/>
      <c r="K46" s="3"/>
    </row>
    <row r="47" spans="1:11" ht="12.75" customHeight="1">
      <c r="A47" s="179" t="s">
        <v>339</v>
      </c>
      <c r="B47" s="166" t="s">
        <v>539</v>
      </c>
      <c r="C47" s="180" t="s">
        <v>540</v>
      </c>
      <c r="D47" s="162">
        <f t="shared" si="3"/>
        <v>0</v>
      </c>
      <c r="E47" s="3"/>
      <c r="F47" s="3"/>
      <c r="G47" s="3"/>
      <c r="H47" s="3"/>
      <c r="I47" s="3"/>
      <c r="J47" s="3"/>
      <c r="K47" s="3"/>
    </row>
    <row r="48" spans="1:11" ht="12.75" customHeight="1">
      <c r="A48" s="179" t="s">
        <v>341</v>
      </c>
      <c r="B48" s="166" t="s">
        <v>541</v>
      </c>
      <c r="C48" s="180" t="s">
        <v>542</v>
      </c>
      <c r="D48" s="162">
        <f t="shared" si="3"/>
        <v>0</v>
      </c>
      <c r="E48" s="3"/>
      <c r="F48" s="3"/>
      <c r="G48" s="3"/>
      <c r="H48" s="3"/>
      <c r="I48" s="3"/>
      <c r="J48" s="3"/>
      <c r="K48" s="3"/>
    </row>
    <row r="49" spans="1:11" ht="12.75" customHeight="1">
      <c r="A49" s="179" t="s">
        <v>343</v>
      </c>
      <c r="B49" s="166" t="s">
        <v>543</v>
      </c>
      <c r="C49" s="180" t="s">
        <v>544</v>
      </c>
      <c r="D49" s="162">
        <f t="shared" si="3"/>
        <v>0</v>
      </c>
      <c r="E49" s="3"/>
      <c r="F49" s="3"/>
      <c r="G49" s="3"/>
      <c r="H49" s="3"/>
      <c r="I49" s="3"/>
      <c r="J49" s="3"/>
      <c r="K49" s="3"/>
    </row>
    <row r="50" spans="1:11" ht="12.75" customHeight="1">
      <c r="A50" s="179" t="s">
        <v>345</v>
      </c>
      <c r="B50" s="166" t="s">
        <v>545</v>
      </c>
      <c r="C50" s="180" t="s">
        <v>546</v>
      </c>
      <c r="D50" s="162">
        <f t="shared" si="3"/>
        <v>0</v>
      </c>
      <c r="E50" s="3"/>
      <c r="F50" s="3"/>
      <c r="G50" s="3"/>
      <c r="H50" s="3"/>
      <c r="I50" s="3"/>
      <c r="J50" s="3"/>
      <c r="K50" s="3"/>
    </row>
    <row r="51" spans="1:11" ht="12.75" customHeight="1">
      <c r="A51" s="179" t="s">
        <v>347</v>
      </c>
      <c r="B51" s="166" t="s">
        <v>547</v>
      </c>
      <c r="C51" s="180" t="s">
        <v>548</v>
      </c>
      <c r="D51" s="162">
        <f t="shared" si="3"/>
        <v>0</v>
      </c>
      <c r="E51" s="3"/>
      <c r="F51" s="3"/>
      <c r="G51" s="3"/>
      <c r="H51" s="3"/>
      <c r="I51" s="3"/>
      <c r="J51" s="3"/>
      <c r="K51" s="3"/>
    </row>
    <row r="52" spans="1:11" ht="12.75" customHeight="1">
      <c r="A52" s="179" t="s">
        <v>349</v>
      </c>
      <c r="B52" s="166" t="s">
        <v>549</v>
      </c>
      <c r="C52" s="180" t="s">
        <v>550</v>
      </c>
      <c r="D52" s="162">
        <f t="shared" si="3"/>
        <v>0</v>
      </c>
      <c r="E52" s="3"/>
      <c r="F52" s="3"/>
      <c r="G52" s="3"/>
      <c r="H52" s="3"/>
      <c r="I52" s="3"/>
      <c r="J52" s="3"/>
      <c r="K52" s="3"/>
    </row>
    <row r="53" spans="1:11" ht="12.75" customHeight="1">
      <c r="A53" s="179" t="s">
        <v>351</v>
      </c>
      <c r="B53" s="166" t="s">
        <v>551</v>
      </c>
      <c r="C53" s="180" t="s">
        <v>552</v>
      </c>
      <c r="D53" s="162">
        <v>3898752</v>
      </c>
      <c r="E53" s="3"/>
      <c r="F53" s="3">
        <v>3898752</v>
      </c>
      <c r="G53" s="3"/>
      <c r="H53" s="3"/>
      <c r="I53" s="3"/>
      <c r="J53" s="3"/>
      <c r="K53" s="3"/>
    </row>
    <row r="54" spans="1:11" ht="12.75" customHeight="1">
      <c r="A54" s="179" t="s">
        <v>352</v>
      </c>
      <c r="B54" s="170" t="s">
        <v>553</v>
      </c>
      <c r="C54" s="181" t="s">
        <v>256</v>
      </c>
      <c r="D54" s="182">
        <v>7098752</v>
      </c>
      <c r="E54" s="182">
        <f>SUM(E44:E53)</f>
        <v>0</v>
      </c>
      <c r="F54" s="182">
        <v>7098752</v>
      </c>
      <c r="G54" s="182">
        <f>SUM(G44:G53)</f>
        <v>0</v>
      </c>
      <c r="H54" s="182">
        <f>SUM(H44:H53)</f>
        <v>0</v>
      </c>
      <c r="I54" s="182">
        <f>SUM(I44:I53)</f>
        <v>0</v>
      </c>
      <c r="J54" s="182">
        <f>SUM(J44:J53)</f>
        <v>0</v>
      </c>
      <c r="K54" s="184">
        <f>SUM(K44:K53)</f>
        <v>0</v>
      </c>
    </row>
    <row r="55" spans="1:11" ht="12.75" customHeight="1">
      <c r="A55" s="179" t="s">
        <v>354</v>
      </c>
      <c r="B55" s="166" t="s">
        <v>554</v>
      </c>
      <c r="C55" s="180" t="s">
        <v>555</v>
      </c>
      <c r="D55" s="162">
        <f t="shared" si="3"/>
        <v>0</v>
      </c>
      <c r="E55" s="3"/>
      <c r="F55" s="3"/>
      <c r="G55" s="3"/>
      <c r="H55" s="3"/>
      <c r="I55" s="3"/>
      <c r="J55" s="3"/>
      <c r="K55" s="3"/>
    </row>
    <row r="56" spans="1:11" ht="12.75" customHeight="1">
      <c r="A56" s="179" t="s">
        <v>356</v>
      </c>
      <c r="B56" s="166" t="s">
        <v>556</v>
      </c>
      <c r="C56" s="180" t="s">
        <v>557</v>
      </c>
      <c r="D56" s="162">
        <f t="shared" si="3"/>
        <v>0</v>
      </c>
      <c r="E56" s="3"/>
      <c r="F56" s="3"/>
      <c r="G56" s="3"/>
      <c r="H56" s="3"/>
      <c r="I56" s="3"/>
      <c r="J56" s="3"/>
      <c r="K56" s="3"/>
    </row>
    <row r="57" spans="1:11" ht="12.75" customHeight="1">
      <c r="A57" s="179" t="s">
        <v>358</v>
      </c>
      <c r="B57" s="166" t="s">
        <v>558</v>
      </c>
      <c r="C57" s="180" t="s">
        <v>559</v>
      </c>
      <c r="D57" s="162">
        <f t="shared" si="3"/>
        <v>0</v>
      </c>
      <c r="E57" s="3"/>
      <c r="F57" s="3"/>
      <c r="G57" s="3"/>
      <c r="H57" s="3"/>
      <c r="I57" s="3"/>
      <c r="J57" s="3"/>
      <c r="K57" s="3"/>
    </row>
    <row r="58" spans="1:11" ht="12.75" customHeight="1">
      <c r="A58" s="179" t="s">
        <v>360</v>
      </c>
      <c r="B58" s="166" t="s">
        <v>560</v>
      </c>
      <c r="C58" s="180" t="s">
        <v>561</v>
      </c>
      <c r="D58" s="162">
        <f t="shared" si="3"/>
        <v>0</v>
      </c>
      <c r="E58" s="3"/>
      <c r="F58" s="3"/>
      <c r="G58" s="3"/>
      <c r="H58" s="3"/>
      <c r="I58" s="3"/>
      <c r="J58" s="3"/>
      <c r="K58" s="3"/>
    </row>
    <row r="59" spans="1:11" ht="12.75" customHeight="1">
      <c r="A59" s="179" t="s">
        <v>362</v>
      </c>
      <c r="B59" s="166" t="s">
        <v>562</v>
      </c>
      <c r="C59" s="180" t="s">
        <v>563</v>
      </c>
      <c r="D59" s="162">
        <f t="shared" si="3"/>
        <v>0</v>
      </c>
      <c r="E59" s="3"/>
      <c r="F59" s="3"/>
      <c r="G59" s="3"/>
      <c r="H59" s="3"/>
      <c r="I59" s="3"/>
      <c r="J59" s="3"/>
      <c r="K59" s="3"/>
    </row>
    <row r="60" spans="1:11" ht="12.75" customHeight="1">
      <c r="A60" s="179" t="s">
        <v>363</v>
      </c>
      <c r="B60" s="165" t="s">
        <v>564</v>
      </c>
      <c r="C60" s="181" t="s">
        <v>257</v>
      </c>
      <c r="D60" s="182">
        <f t="shared" si="3"/>
        <v>0</v>
      </c>
      <c r="E60" s="5">
        <f>SUM(E55:E59)</f>
        <v>0</v>
      </c>
      <c r="F60" s="5">
        <f aca="true" t="shared" si="8" ref="F60:K60">SUM(F55:F59)</f>
        <v>0</v>
      </c>
      <c r="G60" s="5">
        <f>SUM(G55:G59)</f>
        <v>0</v>
      </c>
      <c r="H60" s="5">
        <f>SUM(H55:H59)</f>
        <v>0</v>
      </c>
      <c r="I60" s="5">
        <f t="shared" si="8"/>
        <v>0</v>
      </c>
      <c r="J60" s="5">
        <f t="shared" si="8"/>
        <v>0</v>
      </c>
      <c r="K60" s="5">
        <f t="shared" si="8"/>
        <v>0</v>
      </c>
    </row>
    <row r="61" spans="1:11" ht="12.75" customHeight="1">
      <c r="A61" s="179" t="s">
        <v>364</v>
      </c>
      <c r="B61" s="166" t="s">
        <v>565</v>
      </c>
      <c r="C61" s="180" t="s">
        <v>566</v>
      </c>
      <c r="D61" s="162">
        <f t="shared" si="3"/>
        <v>0</v>
      </c>
      <c r="E61" s="3"/>
      <c r="F61" s="3"/>
      <c r="G61" s="3"/>
      <c r="H61" s="3"/>
      <c r="I61" s="3"/>
      <c r="J61" s="3"/>
      <c r="K61" s="3"/>
    </row>
    <row r="62" spans="1:11" ht="12.75" customHeight="1">
      <c r="A62" s="179" t="s">
        <v>365</v>
      </c>
      <c r="B62" s="160" t="s">
        <v>567</v>
      </c>
      <c r="C62" s="180" t="s">
        <v>568</v>
      </c>
      <c r="D62" s="162">
        <f t="shared" si="3"/>
        <v>0</v>
      </c>
      <c r="E62" s="3"/>
      <c r="F62" s="3"/>
      <c r="G62" s="3"/>
      <c r="H62" s="3"/>
      <c r="I62" s="3"/>
      <c r="J62" s="3"/>
      <c r="K62" s="3"/>
    </row>
    <row r="63" spans="1:11" ht="12.75" customHeight="1">
      <c r="A63" s="179" t="s">
        <v>367</v>
      </c>
      <c r="B63" s="166" t="s">
        <v>569</v>
      </c>
      <c r="C63" s="180" t="s">
        <v>570</v>
      </c>
      <c r="D63" s="162">
        <f t="shared" si="3"/>
        <v>0</v>
      </c>
      <c r="E63" s="3"/>
      <c r="F63" s="3"/>
      <c r="G63" s="3"/>
      <c r="H63" s="3"/>
      <c r="I63" s="3"/>
      <c r="J63" s="3"/>
      <c r="K63" s="3"/>
    </row>
    <row r="64" spans="1:11" ht="12.75" customHeight="1">
      <c r="A64" s="179" t="s">
        <v>368</v>
      </c>
      <c r="B64" s="165" t="s">
        <v>571</v>
      </c>
      <c r="C64" s="181" t="s">
        <v>258</v>
      </c>
      <c r="D64" s="182">
        <f t="shared" si="3"/>
        <v>0</v>
      </c>
      <c r="E64" s="5">
        <f>SUM(E61:E63)</f>
        <v>0</v>
      </c>
      <c r="F64" s="5">
        <f aca="true" t="shared" si="9" ref="F64:K64">SUM(F61:F63)</f>
        <v>0</v>
      </c>
      <c r="G64" s="5">
        <f>SUM(G61:G63)</f>
        <v>0</v>
      </c>
      <c r="H64" s="5">
        <f>SUM(H61:H63)</f>
        <v>0</v>
      </c>
      <c r="I64" s="5">
        <f t="shared" si="9"/>
        <v>0</v>
      </c>
      <c r="J64" s="5">
        <f t="shared" si="9"/>
        <v>0</v>
      </c>
      <c r="K64" s="5">
        <f t="shared" si="9"/>
        <v>0</v>
      </c>
    </row>
    <row r="65" spans="1:11" ht="12.75" customHeight="1">
      <c r="A65" s="179" t="s">
        <v>370</v>
      </c>
      <c r="B65" s="166" t="s">
        <v>572</v>
      </c>
      <c r="C65" s="180" t="s">
        <v>573</v>
      </c>
      <c r="D65" s="162">
        <f t="shared" si="3"/>
        <v>0</v>
      </c>
      <c r="E65" s="3"/>
      <c r="F65" s="3"/>
      <c r="G65" s="3"/>
      <c r="H65" s="3"/>
      <c r="I65" s="3"/>
      <c r="J65" s="3"/>
      <c r="K65" s="3"/>
    </row>
    <row r="66" spans="1:11" ht="12.75" customHeight="1">
      <c r="A66" s="179" t="s">
        <v>372</v>
      </c>
      <c r="B66" s="160" t="s">
        <v>574</v>
      </c>
      <c r="C66" s="180" t="s">
        <v>575</v>
      </c>
      <c r="D66" s="162">
        <f t="shared" si="3"/>
        <v>0</v>
      </c>
      <c r="E66" s="3"/>
      <c r="F66" s="3"/>
      <c r="G66" s="3"/>
      <c r="H66" s="3"/>
      <c r="I66" s="3"/>
      <c r="J66" s="3"/>
      <c r="K66" s="3"/>
    </row>
    <row r="67" spans="1:11" ht="12.75" customHeight="1">
      <c r="A67" s="179" t="s">
        <v>374</v>
      </c>
      <c r="B67" s="166" t="s">
        <v>576</v>
      </c>
      <c r="C67" s="180" t="s">
        <v>577</v>
      </c>
      <c r="D67" s="162">
        <f t="shared" si="3"/>
        <v>0</v>
      </c>
      <c r="E67" s="3"/>
      <c r="F67" s="3"/>
      <c r="G67" s="3"/>
      <c r="H67" s="3"/>
      <c r="I67" s="3"/>
      <c r="J67" s="3"/>
      <c r="K67" s="3"/>
    </row>
    <row r="68" spans="1:11" ht="12.75" customHeight="1">
      <c r="A68" s="179" t="s">
        <v>376</v>
      </c>
      <c r="B68" s="165" t="s">
        <v>578</v>
      </c>
      <c r="C68" s="181" t="s">
        <v>259</v>
      </c>
      <c r="D68" s="182">
        <f>SUM(E68:K68)</f>
        <v>0</v>
      </c>
      <c r="E68" s="5">
        <f>SUM(E65:E67)</f>
        <v>0</v>
      </c>
      <c r="F68" s="5">
        <f aca="true" t="shared" si="10" ref="F68:K68">SUM(F65:F67)</f>
        <v>0</v>
      </c>
      <c r="G68" s="5">
        <f>SUM(G65:G67)</f>
        <v>0</v>
      </c>
      <c r="H68" s="5"/>
      <c r="I68" s="5">
        <f t="shared" si="10"/>
        <v>0</v>
      </c>
      <c r="J68" s="5">
        <f t="shared" si="10"/>
        <v>0</v>
      </c>
      <c r="K68" s="5">
        <f t="shared" si="10"/>
        <v>0</v>
      </c>
    </row>
    <row r="69" spans="1:11" ht="12.75" customHeight="1">
      <c r="A69" s="179" t="s">
        <v>378</v>
      </c>
      <c r="B69" s="170" t="s">
        <v>579</v>
      </c>
      <c r="C69" s="181" t="s">
        <v>580</v>
      </c>
      <c r="D69" s="182">
        <v>93180302</v>
      </c>
      <c r="E69" s="182">
        <f>E23+E43+E64+E68+E29+E54+E60+E15</f>
        <v>13699000</v>
      </c>
      <c r="F69" s="182">
        <f>F23+F43+F64+F68+F29+F54+F60+F15</f>
        <v>35498302</v>
      </c>
      <c r="G69" s="182">
        <f>G23+G29</f>
        <v>13369000</v>
      </c>
      <c r="H69" s="182">
        <v>11500000</v>
      </c>
      <c r="I69" s="182">
        <f>I23+I43+I64+I68+I29+I54+I60+I15</f>
        <v>4479000</v>
      </c>
      <c r="J69" s="182">
        <f>J23+J43+J64+J68+J29+J54+J60+J15</f>
        <v>2270000</v>
      </c>
      <c r="K69" s="184">
        <f>K23+K43+K64+K68+K29+K54+K60</f>
        <v>12365000</v>
      </c>
    </row>
  </sheetData>
  <sheetProtection/>
  <mergeCells count="2">
    <mergeCell ref="A1:K1"/>
    <mergeCell ref="J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L113"/>
  <sheetViews>
    <sheetView workbookViewId="0" topLeftCell="A1">
      <pane xSplit="4" ySplit="7" topLeftCell="E2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:K2"/>
    </sheetView>
  </sheetViews>
  <sheetFormatPr defaultColWidth="9.140625" defaultRowHeight="12.75"/>
  <cols>
    <col min="1" max="1" width="4.28125" style="0" customWidth="1"/>
    <col min="2" max="2" width="73.8515625" style="0" customWidth="1"/>
    <col min="3" max="3" width="7.00390625" style="161" customWidth="1"/>
    <col min="4" max="4" width="12.00390625" style="0" customWidth="1"/>
    <col min="5" max="5" width="11.00390625" style="0" customWidth="1"/>
    <col min="6" max="6" width="13.00390625" style="0" customWidth="1"/>
    <col min="7" max="8" width="10.00390625" style="0" customWidth="1"/>
    <col min="9" max="9" width="8.8515625" style="0" bestFit="1" customWidth="1"/>
    <col min="11" max="11" width="10.57421875" style="0" customWidth="1"/>
  </cols>
  <sheetData>
    <row r="2" spans="1:11" s="70" customFormat="1" ht="23.25" customHeight="1">
      <c r="A2" s="269" t="s">
        <v>795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5" s="70" customFormat="1" ht="6" customHeight="1">
      <c r="A3" s="105"/>
      <c r="B3" s="105"/>
      <c r="C3" s="105"/>
      <c r="D3" s="108"/>
      <c r="E3" s="108"/>
    </row>
    <row r="4" spans="1:8" s="70" customFormat="1" ht="12">
      <c r="A4" s="103"/>
      <c r="C4" s="268" t="s">
        <v>216</v>
      </c>
      <c r="D4" s="268"/>
      <c r="E4" s="268"/>
      <c r="F4" s="268"/>
      <c r="G4" s="173"/>
      <c r="H4" s="173"/>
    </row>
    <row r="5" spans="1:5" s="70" customFormat="1" ht="3" customHeight="1">
      <c r="A5" s="103"/>
      <c r="C5" s="173"/>
      <c r="D5" s="173"/>
      <c r="E5" s="173"/>
    </row>
    <row r="6" spans="1:11" s="175" customFormat="1" ht="25.5">
      <c r="A6" s="176" t="s">
        <v>470</v>
      </c>
      <c r="B6" s="176" t="s">
        <v>471</v>
      </c>
      <c r="C6" s="176" t="s">
        <v>469</v>
      </c>
      <c r="D6" s="176" t="s">
        <v>116</v>
      </c>
      <c r="E6" s="176" t="s">
        <v>737</v>
      </c>
      <c r="F6" s="176" t="s">
        <v>738</v>
      </c>
      <c r="G6" s="176" t="s">
        <v>745</v>
      </c>
      <c r="H6" s="176" t="s">
        <v>748</v>
      </c>
      <c r="I6" s="176" t="s">
        <v>739</v>
      </c>
      <c r="J6" s="208" t="s">
        <v>21</v>
      </c>
      <c r="K6" s="176" t="s">
        <v>740</v>
      </c>
    </row>
    <row r="7" spans="1:5" s="70" customFormat="1" ht="3.75" customHeight="1">
      <c r="A7" s="103"/>
      <c r="C7" s="173"/>
      <c r="D7" s="108"/>
      <c r="E7" s="108"/>
    </row>
    <row r="8" spans="1:11" ht="12">
      <c r="A8" s="158" t="s">
        <v>262</v>
      </c>
      <c r="B8" s="164" t="s">
        <v>741</v>
      </c>
      <c r="C8" s="163" t="s">
        <v>263</v>
      </c>
      <c r="D8" s="177">
        <f>SUM(E8:K8)</f>
        <v>20610000</v>
      </c>
      <c r="E8" s="177"/>
      <c r="F8" s="177">
        <v>4402000</v>
      </c>
      <c r="G8" s="177"/>
      <c r="H8" s="177"/>
      <c r="I8" s="177">
        <v>2794000</v>
      </c>
      <c r="J8" s="177">
        <v>0</v>
      </c>
      <c r="K8" s="177">
        <v>13414000</v>
      </c>
    </row>
    <row r="9" spans="1:11" ht="12">
      <c r="A9" s="158" t="s">
        <v>264</v>
      </c>
      <c r="B9" s="164" t="s">
        <v>265</v>
      </c>
      <c r="C9" s="163" t="s">
        <v>266</v>
      </c>
      <c r="D9" s="177">
        <f aca="true" t="shared" si="0" ref="D9:D25">SUM(E9:K9)</f>
        <v>0</v>
      </c>
      <c r="E9" s="209"/>
      <c r="F9" s="6"/>
      <c r="G9" s="6"/>
      <c r="H9" s="6"/>
      <c r="I9" s="3"/>
      <c r="J9" s="3"/>
      <c r="K9" s="3"/>
    </row>
    <row r="10" spans="1:11" ht="12">
      <c r="A10" s="158" t="s">
        <v>267</v>
      </c>
      <c r="B10" s="164" t="s">
        <v>268</v>
      </c>
      <c r="C10" s="163" t="s">
        <v>269</v>
      </c>
      <c r="D10" s="177">
        <f t="shared" si="0"/>
        <v>0</v>
      </c>
      <c r="E10" s="209"/>
      <c r="F10" s="6"/>
      <c r="G10" s="6"/>
      <c r="H10" s="6"/>
      <c r="I10" s="3"/>
      <c r="J10" s="3"/>
      <c r="K10" s="3"/>
    </row>
    <row r="11" spans="1:11" ht="12.75" customHeight="1">
      <c r="A11" s="158" t="s">
        <v>270</v>
      </c>
      <c r="B11" s="160" t="s">
        <v>271</v>
      </c>
      <c r="C11" s="163" t="s">
        <v>272</v>
      </c>
      <c r="D11" s="177">
        <f t="shared" si="0"/>
        <v>0</v>
      </c>
      <c r="E11" s="209"/>
      <c r="F11" s="6"/>
      <c r="G11" s="6"/>
      <c r="H11" s="6"/>
      <c r="I11" s="3"/>
      <c r="J11" s="3"/>
      <c r="K11" s="3"/>
    </row>
    <row r="12" spans="1:11" ht="12.75" customHeight="1">
      <c r="A12" s="158" t="s">
        <v>273</v>
      </c>
      <c r="B12" s="160" t="s">
        <v>274</v>
      </c>
      <c r="C12" s="163" t="s">
        <v>275</v>
      </c>
      <c r="D12" s="177">
        <f t="shared" si="0"/>
        <v>0</v>
      </c>
      <c r="E12" s="209"/>
      <c r="F12" s="6"/>
      <c r="G12" s="6"/>
      <c r="H12" s="6"/>
      <c r="I12" s="3"/>
      <c r="J12" s="3"/>
      <c r="K12" s="3"/>
    </row>
    <row r="13" spans="1:11" ht="12.75" customHeight="1">
      <c r="A13" s="158" t="s">
        <v>276</v>
      </c>
      <c r="B13" s="160" t="s">
        <v>277</v>
      </c>
      <c r="C13" s="163" t="s">
        <v>278</v>
      </c>
      <c r="D13" s="177">
        <f t="shared" si="0"/>
        <v>0</v>
      </c>
      <c r="E13" s="209"/>
      <c r="F13" s="6"/>
      <c r="G13" s="6"/>
      <c r="H13" s="6"/>
      <c r="I13" s="3"/>
      <c r="J13" s="3"/>
      <c r="K13" s="3"/>
    </row>
    <row r="14" spans="1:11" ht="12.75" customHeight="1">
      <c r="A14" s="158" t="s">
        <v>279</v>
      </c>
      <c r="B14" s="160" t="s">
        <v>280</v>
      </c>
      <c r="C14" s="163" t="s">
        <v>281</v>
      </c>
      <c r="D14" s="177">
        <f t="shared" si="0"/>
        <v>0</v>
      </c>
      <c r="E14" s="209"/>
      <c r="F14" s="6"/>
      <c r="G14" s="6"/>
      <c r="H14" s="6"/>
      <c r="I14" s="3"/>
      <c r="J14" s="3"/>
      <c r="K14" s="3"/>
    </row>
    <row r="15" spans="1:11" ht="12.75" customHeight="1">
      <c r="A15" s="158" t="s">
        <v>282</v>
      </c>
      <c r="B15" s="160" t="s">
        <v>283</v>
      </c>
      <c r="C15" s="163" t="s">
        <v>284</v>
      </c>
      <c r="D15" s="177">
        <f t="shared" si="0"/>
        <v>0</v>
      </c>
      <c r="E15" s="209"/>
      <c r="F15" s="6"/>
      <c r="G15" s="6"/>
      <c r="H15" s="6"/>
      <c r="I15" s="3"/>
      <c r="J15" s="3"/>
      <c r="K15" s="3"/>
    </row>
    <row r="16" spans="1:11" ht="12.75" customHeight="1">
      <c r="A16" s="158" t="s">
        <v>285</v>
      </c>
      <c r="B16" s="160" t="s">
        <v>286</v>
      </c>
      <c r="C16" s="163" t="s">
        <v>287</v>
      </c>
      <c r="D16" s="177">
        <f t="shared" si="0"/>
        <v>0</v>
      </c>
      <c r="E16" s="209"/>
      <c r="F16" s="6"/>
      <c r="G16" s="6"/>
      <c r="H16" s="6"/>
      <c r="I16" s="3"/>
      <c r="J16" s="3"/>
      <c r="K16" s="3"/>
    </row>
    <row r="17" spans="1:11" ht="12.75" customHeight="1">
      <c r="A17" s="158" t="s">
        <v>288</v>
      </c>
      <c r="B17" s="160" t="s">
        <v>289</v>
      </c>
      <c r="C17" s="163" t="s">
        <v>290</v>
      </c>
      <c r="D17" s="177">
        <f t="shared" si="0"/>
        <v>0</v>
      </c>
      <c r="E17" s="209"/>
      <c r="F17" s="6"/>
      <c r="G17" s="6"/>
      <c r="H17" s="6"/>
      <c r="I17" s="3"/>
      <c r="J17" s="3"/>
      <c r="K17" s="3"/>
    </row>
    <row r="18" spans="1:11" ht="12.75" customHeight="1">
      <c r="A18" s="158" t="s">
        <v>291</v>
      </c>
      <c r="B18" s="160" t="s">
        <v>292</v>
      </c>
      <c r="C18" s="163" t="s">
        <v>293</v>
      </c>
      <c r="D18" s="177">
        <f t="shared" si="0"/>
        <v>0</v>
      </c>
      <c r="E18" s="209"/>
      <c r="F18" s="6"/>
      <c r="G18" s="6"/>
      <c r="H18" s="6"/>
      <c r="I18" s="3"/>
      <c r="J18" s="3"/>
      <c r="K18" s="3"/>
    </row>
    <row r="19" spans="1:11" ht="12.75" customHeight="1">
      <c r="A19" s="158" t="s">
        <v>294</v>
      </c>
      <c r="B19" s="160" t="s">
        <v>295</v>
      </c>
      <c r="C19" s="163" t="s">
        <v>296</v>
      </c>
      <c r="D19" s="177">
        <f t="shared" si="0"/>
        <v>0</v>
      </c>
      <c r="E19" s="209"/>
      <c r="F19" s="6"/>
      <c r="G19" s="6"/>
      <c r="H19" s="6"/>
      <c r="I19" s="3"/>
      <c r="J19" s="3"/>
      <c r="K19" s="3"/>
    </row>
    <row r="20" spans="1:11" ht="12.75" customHeight="1">
      <c r="A20" s="158" t="s">
        <v>297</v>
      </c>
      <c r="B20" s="160" t="s">
        <v>742</v>
      </c>
      <c r="C20" s="163" t="s">
        <v>298</v>
      </c>
      <c r="D20" s="177">
        <f t="shared" si="0"/>
        <v>0</v>
      </c>
      <c r="E20" s="209"/>
      <c r="F20" s="6"/>
      <c r="G20" s="6"/>
      <c r="H20" s="6"/>
      <c r="I20" s="3"/>
      <c r="J20" s="3"/>
      <c r="K20" s="3"/>
    </row>
    <row r="21" spans="1:11" ht="12.75" customHeight="1">
      <c r="A21" s="159" t="s">
        <v>299</v>
      </c>
      <c r="B21" s="165" t="s">
        <v>300</v>
      </c>
      <c r="C21" s="205" t="s">
        <v>698</v>
      </c>
      <c r="D21" s="184">
        <f>SUM(E21:K21)</f>
        <v>20610000</v>
      </c>
      <c r="E21" s="211">
        <f aca="true" t="shared" si="1" ref="E21:K21">SUM(E8:E20)</f>
        <v>0</v>
      </c>
      <c r="F21" s="211">
        <f t="shared" si="1"/>
        <v>4402000</v>
      </c>
      <c r="G21" s="211">
        <f t="shared" si="1"/>
        <v>0</v>
      </c>
      <c r="H21" s="211">
        <f t="shared" si="1"/>
        <v>0</v>
      </c>
      <c r="I21" s="211">
        <f t="shared" si="1"/>
        <v>2794000</v>
      </c>
      <c r="J21" s="211">
        <f t="shared" si="1"/>
        <v>0</v>
      </c>
      <c r="K21" s="211">
        <f t="shared" si="1"/>
        <v>13414000</v>
      </c>
    </row>
    <row r="22" spans="1:11" ht="12.75" customHeight="1">
      <c r="A22" s="158" t="s">
        <v>301</v>
      </c>
      <c r="B22" s="160" t="s">
        <v>302</v>
      </c>
      <c r="C22" s="163" t="s">
        <v>699</v>
      </c>
      <c r="D22" s="177">
        <f>SUM(E22:K22)</f>
        <v>3600000</v>
      </c>
      <c r="E22" s="209"/>
      <c r="F22" s="6">
        <v>3600000</v>
      </c>
      <c r="G22" s="6"/>
      <c r="H22" s="6"/>
      <c r="I22" s="3"/>
      <c r="J22" s="3"/>
      <c r="K22" s="3"/>
    </row>
    <row r="23" spans="1:11" ht="12.75" customHeight="1">
      <c r="A23" s="158" t="s">
        <v>303</v>
      </c>
      <c r="B23" s="160" t="s">
        <v>304</v>
      </c>
      <c r="C23" s="163" t="s">
        <v>700</v>
      </c>
      <c r="D23" s="177">
        <v>0</v>
      </c>
      <c r="E23" s="209"/>
      <c r="F23" s="6">
        <v>0</v>
      </c>
      <c r="G23" s="6"/>
      <c r="H23" s="6"/>
      <c r="I23" s="3"/>
      <c r="J23" s="3"/>
      <c r="K23" s="3"/>
    </row>
    <row r="24" spans="1:11" ht="12">
      <c r="A24" s="158" t="s">
        <v>305</v>
      </c>
      <c r="B24" s="164" t="s">
        <v>306</v>
      </c>
      <c r="C24" s="163" t="s">
        <v>701</v>
      </c>
      <c r="D24" s="177">
        <f t="shared" si="0"/>
        <v>720000</v>
      </c>
      <c r="E24" s="209"/>
      <c r="F24" s="6"/>
      <c r="G24" s="6"/>
      <c r="H24" s="6"/>
      <c r="I24" s="3"/>
      <c r="J24" s="3">
        <v>720000</v>
      </c>
      <c r="K24" s="3"/>
    </row>
    <row r="25" spans="1:11" ht="12.75" customHeight="1">
      <c r="A25" s="159" t="s">
        <v>307</v>
      </c>
      <c r="B25" s="165" t="s">
        <v>308</v>
      </c>
      <c r="C25" s="205" t="s">
        <v>702</v>
      </c>
      <c r="D25" s="184">
        <f t="shared" si="0"/>
        <v>4320000</v>
      </c>
      <c r="E25" s="184">
        <f aca="true" t="shared" si="2" ref="E25:K25">SUM(E22:E24)</f>
        <v>0</v>
      </c>
      <c r="F25" s="7">
        <f t="shared" si="2"/>
        <v>3600000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720000</v>
      </c>
      <c r="K25" s="7">
        <f t="shared" si="2"/>
        <v>0</v>
      </c>
    </row>
    <row r="26" spans="1:11" ht="12.75" customHeight="1">
      <c r="A26" s="159" t="s">
        <v>309</v>
      </c>
      <c r="B26" s="165" t="s">
        <v>310</v>
      </c>
      <c r="C26" s="205" t="s">
        <v>228</v>
      </c>
      <c r="D26" s="184">
        <f>SUM(E26:K26)</f>
        <v>24930000</v>
      </c>
      <c r="E26" s="211">
        <f aca="true" t="shared" si="3" ref="E26:K26">E21+E25</f>
        <v>0</v>
      </c>
      <c r="F26" s="211">
        <f>F21+F25</f>
        <v>8002000</v>
      </c>
      <c r="G26" s="211">
        <f t="shared" si="3"/>
        <v>0</v>
      </c>
      <c r="H26" s="211">
        <f t="shared" si="3"/>
        <v>0</v>
      </c>
      <c r="I26" s="7">
        <f t="shared" si="3"/>
        <v>2794000</v>
      </c>
      <c r="J26" s="7">
        <f t="shared" si="3"/>
        <v>720000</v>
      </c>
      <c r="K26" s="210">
        <f t="shared" si="3"/>
        <v>13414000</v>
      </c>
    </row>
    <row r="27" spans="1:11" ht="12.75" customHeight="1">
      <c r="A27" s="159" t="s">
        <v>311</v>
      </c>
      <c r="B27" s="165" t="s">
        <v>312</v>
      </c>
      <c r="C27" s="205" t="s">
        <v>229</v>
      </c>
      <c r="D27" s="184">
        <f>SUM(E27:K27)</f>
        <v>4193000</v>
      </c>
      <c r="E27" s="210"/>
      <c r="F27" s="210">
        <v>1283000</v>
      </c>
      <c r="G27" s="210"/>
      <c r="H27" s="210"/>
      <c r="I27" s="210">
        <v>560000</v>
      </c>
      <c r="J27" s="210">
        <v>194000</v>
      </c>
      <c r="K27" s="210">
        <v>2156000</v>
      </c>
    </row>
    <row r="28" spans="1:11" ht="12.75" customHeight="1">
      <c r="A28" s="158" t="s">
        <v>313</v>
      </c>
      <c r="B28" s="160" t="s">
        <v>35</v>
      </c>
      <c r="C28" s="163" t="s">
        <v>703</v>
      </c>
      <c r="D28" s="177">
        <f>SUM(E28:K28)</f>
        <v>500000</v>
      </c>
      <c r="E28" s="209"/>
      <c r="F28" s="6"/>
      <c r="G28" s="6"/>
      <c r="H28" s="6"/>
      <c r="I28" s="3"/>
      <c r="J28" s="3"/>
      <c r="K28" s="3">
        <v>500000</v>
      </c>
    </row>
    <row r="29" spans="1:11" ht="12.75" customHeight="1">
      <c r="A29" s="158" t="s">
        <v>314</v>
      </c>
      <c r="B29" s="160" t="s">
        <v>315</v>
      </c>
      <c r="C29" s="163" t="s">
        <v>704</v>
      </c>
      <c r="D29" s="177">
        <v>15319833</v>
      </c>
      <c r="E29" s="209">
        <f>SUM(E30:E34)</f>
        <v>100000</v>
      </c>
      <c r="F29" s="209">
        <v>12769833</v>
      </c>
      <c r="G29" s="209">
        <f>SUM(G30:G34)</f>
        <v>0</v>
      </c>
      <c r="H29" s="209">
        <f>SUM(H30:H34)</f>
        <v>0</v>
      </c>
      <c r="I29" s="209">
        <f>SUM(I30:I34)</f>
        <v>700000</v>
      </c>
      <c r="J29" s="209">
        <f>SUM(J30:J34)</f>
        <v>0</v>
      </c>
      <c r="K29" s="209">
        <f>SUM(K30:K34)</f>
        <v>1750000</v>
      </c>
    </row>
    <row r="30" spans="1:11" s="188" customFormat="1" ht="12.75" customHeight="1">
      <c r="A30" s="186"/>
      <c r="B30" s="185" t="s">
        <v>584</v>
      </c>
      <c r="C30" s="187"/>
      <c r="D30" s="177"/>
      <c r="E30" s="216">
        <v>50000</v>
      </c>
      <c r="F30" s="8">
        <v>51000</v>
      </c>
      <c r="G30" s="8"/>
      <c r="H30" s="8"/>
      <c r="I30" s="207"/>
      <c r="J30" s="207"/>
      <c r="K30" s="207">
        <v>50000</v>
      </c>
    </row>
    <row r="31" spans="1:11" s="188" customFormat="1" ht="12.75" customHeight="1">
      <c r="A31" s="186"/>
      <c r="B31" s="185" t="s">
        <v>697</v>
      </c>
      <c r="C31" s="187"/>
      <c r="D31" s="177"/>
      <c r="E31" s="216">
        <v>50000</v>
      </c>
      <c r="F31" s="8">
        <v>2288833</v>
      </c>
      <c r="G31" s="8"/>
      <c r="H31" s="8"/>
      <c r="I31" s="207">
        <v>50000</v>
      </c>
      <c r="J31" s="207"/>
      <c r="K31" s="207">
        <v>1600000</v>
      </c>
    </row>
    <row r="32" spans="1:11" s="188" customFormat="1" ht="12.75" customHeight="1">
      <c r="A32" s="186"/>
      <c r="B32" s="185" t="s">
        <v>750</v>
      </c>
      <c r="C32" s="187"/>
      <c r="D32" s="177"/>
      <c r="E32" s="216"/>
      <c r="F32" s="8">
        <v>280000</v>
      </c>
      <c r="G32" s="8"/>
      <c r="H32" s="8"/>
      <c r="I32" s="207">
        <v>500000</v>
      </c>
      <c r="J32" s="207"/>
      <c r="K32" s="207">
        <v>100000</v>
      </c>
    </row>
    <row r="33" spans="1:11" s="188" customFormat="1" ht="12.75" customHeight="1">
      <c r="A33" s="186"/>
      <c r="B33" s="185" t="s">
        <v>751</v>
      </c>
      <c r="C33" s="187"/>
      <c r="D33" s="177"/>
      <c r="E33" s="216"/>
      <c r="F33" s="8">
        <v>250000</v>
      </c>
      <c r="G33" s="8"/>
      <c r="H33" s="8"/>
      <c r="I33" s="207"/>
      <c r="J33" s="207"/>
      <c r="K33" s="207"/>
    </row>
    <row r="34" spans="1:11" s="188" customFormat="1" ht="12.75" customHeight="1">
      <c r="A34" s="186"/>
      <c r="B34" s="185" t="s">
        <v>752</v>
      </c>
      <c r="C34" s="187"/>
      <c r="D34" s="177"/>
      <c r="E34" s="216"/>
      <c r="F34" s="8"/>
      <c r="G34" s="8"/>
      <c r="H34" s="8"/>
      <c r="I34" s="207">
        <v>150000</v>
      </c>
      <c r="J34" s="207"/>
      <c r="K34" s="207"/>
    </row>
    <row r="35" spans="1:11" ht="12.75" customHeight="1">
      <c r="A35" s="158" t="s">
        <v>316</v>
      </c>
      <c r="B35" s="160" t="s">
        <v>317</v>
      </c>
      <c r="C35" s="163" t="s">
        <v>705</v>
      </c>
      <c r="D35" s="177">
        <f>SUM(E35:K35)</f>
        <v>0</v>
      </c>
      <c r="E35" s="177"/>
      <c r="F35" s="177"/>
      <c r="G35" s="177"/>
      <c r="H35" s="177"/>
      <c r="I35" s="177"/>
      <c r="J35" s="177"/>
      <c r="K35" s="177"/>
    </row>
    <row r="36" spans="1:11" ht="12.75" customHeight="1">
      <c r="A36" s="159" t="s">
        <v>318</v>
      </c>
      <c r="B36" s="165" t="s">
        <v>319</v>
      </c>
      <c r="C36" s="205" t="s">
        <v>706</v>
      </c>
      <c r="D36" s="184">
        <v>15819833</v>
      </c>
      <c r="E36" s="211">
        <f aca="true" t="shared" si="4" ref="E36:K36">E29+E28+E35</f>
        <v>100000</v>
      </c>
      <c r="F36" s="211">
        <f t="shared" si="4"/>
        <v>12769833</v>
      </c>
      <c r="G36" s="211">
        <f t="shared" si="4"/>
        <v>0</v>
      </c>
      <c r="H36" s="211">
        <f t="shared" si="4"/>
        <v>0</v>
      </c>
      <c r="I36" s="211">
        <f t="shared" si="4"/>
        <v>700000</v>
      </c>
      <c r="J36" s="211">
        <f t="shared" si="4"/>
        <v>0</v>
      </c>
      <c r="K36" s="211">
        <f t="shared" si="4"/>
        <v>2250000</v>
      </c>
    </row>
    <row r="37" spans="1:11" ht="12.75" customHeight="1">
      <c r="A37" s="158" t="s">
        <v>320</v>
      </c>
      <c r="B37" s="160" t="s">
        <v>321</v>
      </c>
      <c r="C37" s="163" t="s">
        <v>707</v>
      </c>
      <c r="D37" s="177">
        <f>SUM(E37:K37)</f>
        <v>0</v>
      </c>
      <c r="E37" s="209"/>
      <c r="F37" s="6">
        <v>0</v>
      </c>
      <c r="G37" s="6"/>
      <c r="H37" s="6"/>
      <c r="I37" s="3"/>
      <c r="J37" s="3"/>
      <c r="K37" s="3"/>
    </row>
    <row r="38" spans="1:11" ht="12.75" customHeight="1">
      <c r="A38" s="158" t="s">
        <v>322</v>
      </c>
      <c r="B38" s="160" t="s">
        <v>42</v>
      </c>
      <c r="C38" s="163" t="s">
        <v>708</v>
      </c>
      <c r="D38" s="177">
        <f>SUM(E38:K38)</f>
        <v>850000</v>
      </c>
      <c r="E38" s="209">
        <f aca="true" t="shared" si="5" ref="E38:K38">SUM(E39:E39)</f>
        <v>0</v>
      </c>
      <c r="F38" s="209">
        <f t="shared" si="5"/>
        <v>850000</v>
      </c>
      <c r="G38" s="209">
        <f t="shared" si="5"/>
        <v>0</v>
      </c>
      <c r="H38" s="209">
        <f t="shared" si="5"/>
        <v>0</v>
      </c>
      <c r="I38" s="209">
        <f t="shared" si="5"/>
        <v>0</v>
      </c>
      <c r="J38" s="209">
        <f t="shared" si="5"/>
        <v>0</v>
      </c>
      <c r="K38" s="209">
        <f t="shared" si="5"/>
        <v>0</v>
      </c>
    </row>
    <row r="39" spans="1:11" s="188" customFormat="1" ht="12.75" customHeight="1">
      <c r="A39" s="186"/>
      <c r="B39" s="185" t="s">
        <v>583</v>
      </c>
      <c r="C39" s="187"/>
      <c r="D39" s="177"/>
      <c r="E39" s="216"/>
      <c r="F39" s="8">
        <v>850000</v>
      </c>
      <c r="G39" s="8"/>
      <c r="H39" s="8"/>
      <c r="I39" s="207"/>
      <c r="J39" s="207"/>
      <c r="K39" s="207"/>
    </row>
    <row r="40" spans="1:11" ht="12.75" customHeight="1">
      <c r="A40" s="159" t="s">
        <v>323</v>
      </c>
      <c r="B40" s="165" t="s">
        <v>324</v>
      </c>
      <c r="C40" s="205" t="s">
        <v>709</v>
      </c>
      <c r="D40" s="184">
        <f>SUM(E40:K40)</f>
        <v>850000</v>
      </c>
      <c r="E40" s="7">
        <f aca="true" t="shared" si="6" ref="E40:K40">SUM(E37:E38)</f>
        <v>0</v>
      </c>
      <c r="F40" s="7">
        <f t="shared" si="6"/>
        <v>850000</v>
      </c>
      <c r="G40" s="7">
        <f t="shared" si="6"/>
        <v>0</v>
      </c>
      <c r="H40" s="7">
        <f t="shared" si="6"/>
        <v>0</v>
      </c>
      <c r="I40" s="7">
        <f t="shared" si="6"/>
        <v>0</v>
      </c>
      <c r="J40" s="7">
        <f t="shared" si="6"/>
        <v>0</v>
      </c>
      <c r="K40" s="7">
        <f t="shared" si="6"/>
        <v>0</v>
      </c>
    </row>
    <row r="41" spans="1:11" ht="12.75" customHeight="1">
      <c r="A41" s="158" t="s">
        <v>325</v>
      </c>
      <c r="B41" s="160" t="s">
        <v>326</v>
      </c>
      <c r="C41" s="163" t="s">
        <v>710</v>
      </c>
      <c r="D41" s="177">
        <f>SUM(E41:K41)</f>
        <v>2400000</v>
      </c>
      <c r="E41" s="209">
        <f>SUM(E42:E44)</f>
        <v>0</v>
      </c>
      <c r="F41" s="209">
        <f>SUM(F42:F44)</f>
        <v>1800000</v>
      </c>
      <c r="G41" s="209">
        <v>600000</v>
      </c>
      <c r="H41" s="209">
        <f>SUM(H42:H44)</f>
        <v>0</v>
      </c>
      <c r="I41" s="209">
        <f>SUM(I42:I44)</f>
        <v>0</v>
      </c>
      <c r="J41" s="209">
        <f>SUM(J42:J44)</f>
        <v>0</v>
      </c>
      <c r="K41" s="209">
        <f>SUM(K42:K44)</f>
        <v>0</v>
      </c>
    </row>
    <row r="42" spans="1:11" s="188" customFormat="1" ht="12.75" customHeight="1">
      <c r="A42" s="186"/>
      <c r="B42" s="185" t="s">
        <v>581</v>
      </c>
      <c r="C42" s="187"/>
      <c r="D42" s="177"/>
      <c r="E42" s="209"/>
      <c r="F42" s="8">
        <v>800000</v>
      </c>
      <c r="G42" s="8">
        <v>600000</v>
      </c>
      <c r="H42" s="8"/>
      <c r="I42" s="207"/>
      <c r="J42" s="207">
        <v>0</v>
      </c>
      <c r="K42" s="207"/>
    </row>
    <row r="43" spans="1:11" s="188" customFormat="1" ht="12.75" customHeight="1">
      <c r="A43" s="186"/>
      <c r="B43" s="185" t="s">
        <v>778</v>
      </c>
      <c r="C43" s="187"/>
      <c r="D43" s="177"/>
      <c r="E43" s="209"/>
      <c r="F43" s="8">
        <v>800000</v>
      </c>
      <c r="G43" s="8"/>
      <c r="H43" s="8"/>
      <c r="I43" s="207"/>
      <c r="J43" s="207"/>
      <c r="K43" s="207"/>
    </row>
    <row r="44" spans="1:11" s="188" customFormat="1" ht="12.75" customHeight="1">
      <c r="A44" s="186"/>
      <c r="B44" s="185" t="s">
        <v>582</v>
      </c>
      <c r="C44" s="187"/>
      <c r="D44" s="177"/>
      <c r="E44" s="209"/>
      <c r="F44" s="8">
        <v>200000</v>
      </c>
      <c r="G44" s="8"/>
      <c r="H44" s="8"/>
      <c r="I44" s="207"/>
      <c r="J44" s="207"/>
      <c r="K44" s="207"/>
    </row>
    <row r="45" spans="1:11" ht="12.75" customHeight="1">
      <c r="A45" s="158" t="s">
        <v>327</v>
      </c>
      <c r="B45" s="160" t="s">
        <v>44</v>
      </c>
      <c r="C45" s="163" t="s">
        <v>711</v>
      </c>
      <c r="D45" s="177">
        <f>SUM(E45:K45)</f>
        <v>0</v>
      </c>
      <c r="E45" s="209"/>
      <c r="F45" s="6"/>
      <c r="G45" s="6"/>
      <c r="H45" s="6"/>
      <c r="I45" s="3"/>
      <c r="J45" s="3"/>
      <c r="K45" s="3"/>
    </row>
    <row r="46" spans="1:11" ht="12.75" customHeight="1">
      <c r="A46" s="158" t="s">
        <v>328</v>
      </c>
      <c r="B46" s="160" t="s">
        <v>45</v>
      </c>
      <c r="C46" s="163" t="s">
        <v>712</v>
      </c>
      <c r="D46" s="177">
        <f>SUM(E46:K46)</f>
        <v>0</v>
      </c>
      <c r="E46" s="209"/>
      <c r="F46" s="6">
        <v>0</v>
      </c>
      <c r="G46" s="6"/>
      <c r="H46" s="6"/>
      <c r="I46" s="3"/>
      <c r="J46" s="3"/>
      <c r="K46" s="3"/>
    </row>
    <row r="47" spans="1:11" ht="12.75" customHeight="1">
      <c r="A47" s="158" t="s">
        <v>329</v>
      </c>
      <c r="B47" s="160" t="s">
        <v>585</v>
      </c>
      <c r="C47" s="163" t="s">
        <v>713</v>
      </c>
      <c r="D47" s="177">
        <f>SUM(E47:K47)</f>
        <v>600000</v>
      </c>
      <c r="E47" s="209"/>
      <c r="F47" s="6">
        <v>300000</v>
      </c>
      <c r="G47" s="6"/>
      <c r="H47" s="6"/>
      <c r="I47" s="3">
        <v>300000</v>
      </c>
      <c r="J47" s="3">
        <v>0</v>
      </c>
      <c r="K47" s="3">
        <v>0</v>
      </c>
    </row>
    <row r="48" spans="1:11" ht="12.75" customHeight="1">
      <c r="A48" s="158" t="s">
        <v>330</v>
      </c>
      <c r="B48" s="168" t="s">
        <v>331</v>
      </c>
      <c r="C48" s="163" t="s">
        <v>714</v>
      </c>
      <c r="D48" s="177">
        <f aca="true" t="shared" si="7" ref="D48:D53">SUM(E48:K48)</f>
        <v>0</v>
      </c>
      <c r="E48" s="209"/>
      <c r="F48" s="6"/>
      <c r="G48" s="6"/>
      <c r="H48" s="6"/>
      <c r="I48" s="3"/>
      <c r="J48" s="3"/>
      <c r="K48" s="3"/>
    </row>
    <row r="49" spans="1:11" ht="12">
      <c r="A49" s="158" t="s">
        <v>332</v>
      </c>
      <c r="B49" s="164" t="s">
        <v>333</v>
      </c>
      <c r="C49" s="163" t="s">
        <v>715</v>
      </c>
      <c r="D49" s="177">
        <f t="shared" si="7"/>
        <v>400000</v>
      </c>
      <c r="E49" s="177"/>
      <c r="F49" s="177">
        <v>200000</v>
      </c>
      <c r="G49" s="177"/>
      <c r="H49" s="177"/>
      <c r="I49" s="177"/>
      <c r="J49" s="177"/>
      <c r="K49" s="177">
        <v>200000</v>
      </c>
    </row>
    <row r="50" spans="1:11" ht="12.75" customHeight="1">
      <c r="A50" s="158" t="s">
        <v>334</v>
      </c>
      <c r="B50" s="160" t="s">
        <v>755</v>
      </c>
      <c r="C50" s="163" t="s">
        <v>716</v>
      </c>
      <c r="D50" s="177">
        <f>SUM(E50:K50)</f>
        <v>11233000</v>
      </c>
      <c r="E50" s="177">
        <v>1000000</v>
      </c>
      <c r="F50" s="177">
        <v>10200000</v>
      </c>
      <c r="G50" s="6"/>
      <c r="H50" s="6"/>
      <c r="I50" s="3">
        <v>33000</v>
      </c>
      <c r="J50" s="3">
        <v>0</v>
      </c>
      <c r="K50" s="3">
        <v>0</v>
      </c>
    </row>
    <row r="51" spans="1:11" ht="12.75" customHeight="1">
      <c r="A51" s="159" t="s">
        <v>335</v>
      </c>
      <c r="B51" s="165" t="s">
        <v>336</v>
      </c>
      <c r="C51" s="205" t="s">
        <v>717</v>
      </c>
      <c r="D51" s="184">
        <v>15633000</v>
      </c>
      <c r="E51" s="184">
        <f aca="true" t="shared" si="8" ref="E51:K51">E41+E45+E46+E47+E48+E49+E50</f>
        <v>1000000</v>
      </c>
      <c r="F51" s="184">
        <f t="shared" si="8"/>
        <v>12500000</v>
      </c>
      <c r="G51" s="184">
        <f t="shared" si="8"/>
        <v>600000</v>
      </c>
      <c r="H51" s="184">
        <f t="shared" si="8"/>
        <v>0</v>
      </c>
      <c r="I51" s="184">
        <v>1333000</v>
      </c>
      <c r="J51" s="184">
        <f t="shared" si="8"/>
        <v>0</v>
      </c>
      <c r="K51" s="184">
        <f t="shared" si="8"/>
        <v>200000</v>
      </c>
    </row>
    <row r="52" spans="1:11" ht="12.75" customHeight="1">
      <c r="A52" s="158" t="s">
        <v>337</v>
      </c>
      <c r="B52" s="160" t="s">
        <v>338</v>
      </c>
      <c r="C52" s="163" t="s">
        <v>718</v>
      </c>
      <c r="D52" s="177">
        <v>890000</v>
      </c>
      <c r="E52" s="209"/>
      <c r="F52" s="6">
        <v>890000</v>
      </c>
      <c r="G52" s="6"/>
      <c r="H52" s="6"/>
      <c r="I52" s="3"/>
      <c r="J52" s="3"/>
      <c r="K52" s="3"/>
    </row>
    <row r="53" spans="1:11" ht="12.75" customHeight="1">
      <c r="A53" s="158" t="s">
        <v>339</v>
      </c>
      <c r="B53" s="160" t="s">
        <v>340</v>
      </c>
      <c r="C53" s="163" t="s">
        <v>719</v>
      </c>
      <c r="D53" s="177">
        <f t="shared" si="7"/>
        <v>0</v>
      </c>
      <c r="E53" s="209"/>
      <c r="F53" s="6"/>
      <c r="G53" s="6"/>
      <c r="H53" s="6"/>
      <c r="I53" s="3"/>
      <c r="J53" s="3"/>
      <c r="K53" s="3"/>
    </row>
    <row r="54" spans="1:12" ht="12.75" customHeight="1">
      <c r="A54" s="159" t="s">
        <v>341</v>
      </c>
      <c r="B54" s="165" t="s">
        <v>342</v>
      </c>
      <c r="C54" s="205" t="s">
        <v>720</v>
      </c>
      <c r="D54" s="184">
        <f aca="true" t="shared" si="9" ref="D54:D60">SUM(E54:K54)</f>
        <v>890000</v>
      </c>
      <c r="E54" s="7">
        <f aca="true" t="shared" si="10" ref="E54:K54">SUM(E52:E53)</f>
        <v>0</v>
      </c>
      <c r="F54" s="7">
        <f t="shared" si="10"/>
        <v>890000</v>
      </c>
      <c r="G54" s="7">
        <f t="shared" si="10"/>
        <v>0</v>
      </c>
      <c r="H54" s="7">
        <f t="shared" si="10"/>
        <v>0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217"/>
    </row>
    <row r="55" spans="1:11" ht="12.75" customHeight="1">
      <c r="A55" s="158" t="s">
        <v>343</v>
      </c>
      <c r="B55" s="160" t="s">
        <v>344</v>
      </c>
      <c r="C55" s="163" t="s">
        <v>721</v>
      </c>
      <c r="D55" s="177">
        <f t="shared" si="9"/>
        <v>2500000</v>
      </c>
      <c r="E55" s="209"/>
      <c r="F55" s="209">
        <v>2500000</v>
      </c>
      <c r="G55" s="209"/>
      <c r="H55" s="209"/>
      <c r="I55" s="209"/>
      <c r="J55" s="209"/>
      <c r="K55" s="209"/>
    </row>
    <row r="56" spans="1:11" ht="12.75" customHeight="1">
      <c r="A56" s="158" t="s">
        <v>345</v>
      </c>
      <c r="B56" s="160" t="s">
        <v>346</v>
      </c>
      <c r="C56" s="163" t="s">
        <v>722</v>
      </c>
      <c r="D56" s="177">
        <v>0</v>
      </c>
      <c r="E56" s="209"/>
      <c r="F56" s="6">
        <v>0</v>
      </c>
      <c r="G56" s="6"/>
      <c r="H56" s="6"/>
      <c r="I56" s="3">
        <v>0</v>
      </c>
      <c r="J56" s="3">
        <v>0</v>
      </c>
      <c r="K56" s="3">
        <v>0</v>
      </c>
    </row>
    <row r="57" spans="1:11" ht="12.75" customHeight="1">
      <c r="A57" s="158" t="s">
        <v>347</v>
      </c>
      <c r="B57" s="160" t="s">
        <v>348</v>
      </c>
      <c r="C57" s="163" t="s">
        <v>723</v>
      </c>
      <c r="D57" s="177">
        <f t="shared" si="9"/>
        <v>450000</v>
      </c>
      <c r="E57" s="209"/>
      <c r="F57" s="6">
        <v>450000</v>
      </c>
      <c r="G57" s="6"/>
      <c r="H57" s="6"/>
      <c r="I57" s="3"/>
      <c r="J57" s="3"/>
      <c r="K57" s="3"/>
    </row>
    <row r="58" spans="1:11" ht="12.75" customHeight="1">
      <c r="A58" s="158" t="s">
        <v>349</v>
      </c>
      <c r="B58" s="160" t="s">
        <v>350</v>
      </c>
      <c r="C58" s="163" t="s">
        <v>724</v>
      </c>
      <c r="D58" s="177">
        <f t="shared" si="9"/>
        <v>0</v>
      </c>
      <c r="E58" s="177"/>
      <c r="F58" s="177"/>
      <c r="G58" s="177"/>
      <c r="H58" s="177"/>
      <c r="I58" s="177"/>
      <c r="J58" s="177"/>
      <c r="K58" s="177"/>
    </row>
    <row r="59" spans="1:11" ht="12.75" customHeight="1">
      <c r="A59" s="158" t="s">
        <v>351</v>
      </c>
      <c r="B59" s="160" t="s">
        <v>67</v>
      </c>
      <c r="C59" s="163" t="s">
        <v>725</v>
      </c>
      <c r="D59" s="177">
        <f t="shared" si="9"/>
        <v>1840000</v>
      </c>
      <c r="E59" s="177">
        <v>340000</v>
      </c>
      <c r="F59" s="177">
        <v>1500000</v>
      </c>
      <c r="G59" s="177"/>
      <c r="H59" s="177"/>
      <c r="I59" s="177"/>
      <c r="J59" s="177"/>
      <c r="K59" s="177"/>
    </row>
    <row r="60" spans="1:11" ht="12.75" customHeight="1">
      <c r="A60" s="159" t="s">
        <v>352</v>
      </c>
      <c r="B60" s="165" t="s">
        <v>353</v>
      </c>
      <c r="C60" s="205" t="s">
        <v>726</v>
      </c>
      <c r="D60" s="184">
        <f t="shared" si="9"/>
        <v>4790000</v>
      </c>
      <c r="E60" s="184">
        <f aca="true" t="shared" si="11" ref="E60:K60">SUM(E55:E59)</f>
        <v>340000</v>
      </c>
      <c r="F60" s="184">
        <f t="shared" si="11"/>
        <v>4450000</v>
      </c>
      <c r="G60" s="184">
        <f t="shared" si="11"/>
        <v>0</v>
      </c>
      <c r="H60" s="184">
        <f t="shared" si="11"/>
        <v>0</v>
      </c>
      <c r="I60" s="184">
        <f t="shared" si="11"/>
        <v>0</v>
      </c>
      <c r="J60" s="184">
        <f t="shared" si="11"/>
        <v>0</v>
      </c>
      <c r="K60" s="184">
        <f t="shared" si="11"/>
        <v>0</v>
      </c>
    </row>
    <row r="61" spans="1:11" ht="12.75" customHeight="1">
      <c r="A61" s="159" t="s">
        <v>354</v>
      </c>
      <c r="B61" s="165" t="s">
        <v>355</v>
      </c>
      <c r="C61" s="205" t="s">
        <v>231</v>
      </c>
      <c r="D61" s="184">
        <v>37982833</v>
      </c>
      <c r="E61" s="184">
        <f aca="true" t="shared" si="12" ref="E61:K61">E36+E40+E51+E54+E60</f>
        <v>1440000</v>
      </c>
      <c r="F61" s="184">
        <f t="shared" si="12"/>
        <v>31459833</v>
      </c>
      <c r="G61" s="184">
        <f t="shared" si="12"/>
        <v>600000</v>
      </c>
      <c r="H61" s="184">
        <f t="shared" si="12"/>
        <v>0</v>
      </c>
      <c r="I61" s="184">
        <f t="shared" si="12"/>
        <v>2033000</v>
      </c>
      <c r="J61" s="184">
        <f t="shared" si="12"/>
        <v>0</v>
      </c>
      <c r="K61" s="184">
        <f t="shared" si="12"/>
        <v>2450000</v>
      </c>
    </row>
    <row r="62" spans="1:11" ht="12.75" customHeight="1">
      <c r="A62" s="158" t="s">
        <v>356</v>
      </c>
      <c r="B62" s="166" t="s">
        <v>357</v>
      </c>
      <c r="C62" s="163" t="s">
        <v>727</v>
      </c>
      <c r="D62" s="177">
        <f aca="true" t="shared" si="13" ref="D62:D69">SUM(E62:K62)</f>
        <v>0</v>
      </c>
      <c r="E62" s="209"/>
      <c r="F62" s="6"/>
      <c r="G62" s="6"/>
      <c r="H62" s="6"/>
      <c r="I62" s="3"/>
      <c r="J62" s="3"/>
      <c r="K62" s="3"/>
    </row>
    <row r="63" spans="1:11" ht="12.75" customHeight="1">
      <c r="A63" s="158" t="s">
        <v>358</v>
      </c>
      <c r="B63" s="166" t="s">
        <v>359</v>
      </c>
      <c r="C63" s="163" t="s">
        <v>728</v>
      </c>
      <c r="D63" s="177">
        <f t="shared" si="13"/>
        <v>0</v>
      </c>
      <c r="E63" s="209"/>
      <c r="F63" s="6"/>
      <c r="G63" s="6"/>
      <c r="H63" s="6"/>
      <c r="I63" s="3"/>
      <c r="J63" s="3"/>
      <c r="K63" s="3"/>
    </row>
    <row r="64" spans="1:11" ht="12.75" customHeight="1">
      <c r="A64" s="158" t="s">
        <v>360</v>
      </c>
      <c r="B64" s="169" t="s">
        <v>361</v>
      </c>
      <c r="C64" s="163" t="s">
        <v>729</v>
      </c>
      <c r="D64" s="177">
        <f t="shared" si="13"/>
        <v>0</v>
      </c>
      <c r="E64" s="209"/>
      <c r="F64" s="6"/>
      <c r="G64" s="6"/>
      <c r="H64" s="6"/>
      <c r="I64" s="3"/>
      <c r="J64" s="3"/>
      <c r="K64" s="3"/>
    </row>
    <row r="65" spans="1:11" ht="12.75" customHeight="1">
      <c r="A65" s="158" t="s">
        <v>362</v>
      </c>
      <c r="B65" s="169" t="s">
        <v>754</v>
      </c>
      <c r="C65" s="163" t="s">
        <v>730</v>
      </c>
      <c r="D65" s="177">
        <f t="shared" si="13"/>
        <v>0</v>
      </c>
      <c r="E65" s="177"/>
      <c r="F65" s="177"/>
      <c r="G65" s="177"/>
      <c r="H65" s="177"/>
      <c r="I65" s="3"/>
      <c r="J65" s="3"/>
      <c r="K65" s="3"/>
    </row>
    <row r="66" spans="1:11" ht="12.75" customHeight="1">
      <c r="A66" s="158" t="s">
        <v>363</v>
      </c>
      <c r="B66" s="169" t="s">
        <v>749</v>
      </c>
      <c r="C66" s="163" t="s">
        <v>731</v>
      </c>
      <c r="D66" s="177">
        <f t="shared" si="13"/>
        <v>0</v>
      </c>
      <c r="E66" s="177"/>
      <c r="F66" s="177"/>
      <c r="G66" s="177"/>
      <c r="H66" s="177"/>
      <c r="I66" s="3"/>
      <c r="J66" s="3"/>
      <c r="K66" s="3"/>
    </row>
    <row r="67" spans="1:11" ht="12.75" customHeight="1">
      <c r="A67" s="158" t="s">
        <v>364</v>
      </c>
      <c r="B67" s="166" t="s">
        <v>586</v>
      </c>
      <c r="C67" s="163" t="s">
        <v>732</v>
      </c>
      <c r="D67" s="177">
        <f t="shared" si="13"/>
        <v>0</v>
      </c>
      <c r="E67" s="177"/>
      <c r="F67" s="177"/>
      <c r="G67" s="177"/>
      <c r="H67" s="177"/>
      <c r="I67" s="3"/>
      <c r="J67" s="3"/>
      <c r="K67" s="3"/>
    </row>
    <row r="68" spans="1:11" ht="12.75" customHeight="1">
      <c r="A68" s="158" t="s">
        <v>365</v>
      </c>
      <c r="B68" s="166" t="s">
        <v>366</v>
      </c>
      <c r="C68" s="163" t="s">
        <v>733</v>
      </c>
      <c r="D68" s="177">
        <f t="shared" si="13"/>
        <v>0</v>
      </c>
      <c r="E68" s="209"/>
      <c r="F68" s="6"/>
      <c r="G68" s="6"/>
      <c r="H68" s="6"/>
      <c r="I68" s="3"/>
      <c r="J68" s="3"/>
      <c r="K68" s="3"/>
    </row>
    <row r="69" spans="1:11" ht="12.75" customHeight="1">
      <c r="A69" s="158" t="s">
        <v>367</v>
      </c>
      <c r="B69" s="166" t="s">
        <v>692</v>
      </c>
      <c r="C69" s="163" t="s">
        <v>734</v>
      </c>
      <c r="D69" s="177">
        <f t="shared" si="13"/>
        <v>6018000</v>
      </c>
      <c r="E69" s="209"/>
      <c r="F69" s="6">
        <v>6018000</v>
      </c>
      <c r="G69" s="6"/>
      <c r="H69" s="6"/>
      <c r="I69" s="3"/>
      <c r="J69" s="3"/>
      <c r="K69" s="3"/>
    </row>
    <row r="70" spans="1:11" ht="12.75" customHeight="1">
      <c r="A70" s="159" t="s">
        <v>368</v>
      </c>
      <c r="B70" s="170" t="s">
        <v>369</v>
      </c>
      <c r="C70" s="205" t="s">
        <v>232</v>
      </c>
      <c r="D70" s="184">
        <f>SUM(E70:K70)</f>
        <v>6018000</v>
      </c>
      <c r="E70" s="184">
        <f aca="true" t="shared" si="14" ref="E70:K70">SUM(E62:E69)</f>
        <v>0</v>
      </c>
      <c r="F70" s="184">
        <f t="shared" si="14"/>
        <v>6018000</v>
      </c>
      <c r="G70" s="184">
        <f t="shared" si="14"/>
        <v>0</v>
      </c>
      <c r="H70" s="184">
        <f t="shared" si="14"/>
        <v>0</v>
      </c>
      <c r="I70" s="184">
        <f t="shared" si="14"/>
        <v>0</v>
      </c>
      <c r="J70" s="184">
        <f t="shared" si="14"/>
        <v>0</v>
      </c>
      <c r="K70" s="184">
        <f t="shared" si="14"/>
        <v>0</v>
      </c>
    </row>
    <row r="71" spans="1:11" ht="12.75" customHeight="1">
      <c r="A71" s="158" t="s">
        <v>370</v>
      </c>
      <c r="B71" s="166" t="s">
        <v>371</v>
      </c>
      <c r="C71" s="163" t="s">
        <v>440</v>
      </c>
      <c r="D71" s="177">
        <f aca="true" t="shared" si="15" ref="D71:D76">SUM(F71:F71)</f>
        <v>0</v>
      </c>
      <c r="E71" s="209"/>
      <c r="F71" s="6"/>
      <c r="G71" s="6"/>
      <c r="H71" s="6"/>
      <c r="I71" s="3"/>
      <c r="J71" s="3"/>
      <c r="K71" s="3"/>
    </row>
    <row r="72" spans="1:11" ht="12.75" customHeight="1">
      <c r="A72" s="158" t="s">
        <v>372</v>
      </c>
      <c r="B72" s="166" t="s">
        <v>373</v>
      </c>
      <c r="C72" s="163" t="s">
        <v>774</v>
      </c>
      <c r="D72" s="177">
        <v>500000</v>
      </c>
      <c r="E72" s="177"/>
      <c r="F72" s="177">
        <v>500000</v>
      </c>
      <c r="G72" s="177"/>
      <c r="H72" s="6"/>
      <c r="I72" s="3"/>
      <c r="J72" s="3"/>
      <c r="K72" s="3"/>
    </row>
    <row r="73" spans="1:11" ht="12.75" customHeight="1">
      <c r="A73" s="158" t="s">
        <v>374</v>
      </c>
      <c r="B73" s="166" t="s">
        <v>375</v>
      </c>
      <c r="C73" s="163" t="s">
        <v>441</v>
      </c>
      <c r="D73" s="177">
        <f t="shared" si="15"/>
        <v>0</v>
      </c>
      <c r="E73" s="209"/>
      <c r="F73" s="6"/>
      <c r="G73" s="6"/>
      <c r="H73" s="6"/>
      <c r="I73" s="3"/>
      <c r="J73" s="3"/>
      <c r="K73" s="3"/>
    </row>
    <row r="74" spans="1:11" ht="12.75" customHeight="1">
      <c r="A74" s="158" t="s">
        <v>376</v>
      </c>
      <c r="B74" s="166" t="s">
        <v>377</v>
      </c>
      <c r="C74" s="163" t="s">
        <v>442</v>
      </c>
      <c r="D74" s="177">
        <f t="shared" si="15"/>
        <v>0</v>
      </c>
      <c r="E74" s="209"/>
      <c r="F74" s="6"/>
      <c r="G74" s="6"/>
      <c r="H74" s="6"/>
      <c r="I74" s="3"/>
      <c r="J74" s="3"/>
      <c r="K74" s="3"/>
    </row>
    <row r="75" spans="1:11" ht="12.75" customHeight="1">
      <c r="A75" s="158" t="s">
        <v>378</v>
      </c>
      <c r="B75" s="166" t="s">
        <v>379</v>
      </c>
      <c r="C75" s="163" t="s">
        <v>443</v>
      </c>
      <c r="D75" s="177">
        <f t="shared" si="15"/>
        <v>0</v>
      </c>
      <c r="E75" s="209"/>
      <c r="F75" s="6"/>
      <c r="G75" s="6"/>
      <c r="H75" s="6"/>
      <c r="I75" s="3"/>
      <c r="J75" s="3"/>
      <c r="K75" s="3"/>
    </row>
    <row r="76" spans="1:11" ht="12.75" customHeight="1">
      <c r="A76" s="158" t="s">
        <v>380</v>
      </c>
      <c r="B76" s="166" t="s">
        <v>775</v>
      </c>
      <c r="C76" s="163" t="s">
        <v>735</v>
      </c>
      <c r="D76" s="177">
        <f t="shared" si="15"/>
        <v>7672000</v>
      </c>
      <c r="E76" s="209"/>
      <c r="F76" s="6">
        <f>SUM(F77:F80)</f>
        <v>7672000</v>
      </c>
      <c r="G76" s="6"/>
      <c r="H76" s="6"/>
      <c r="I76" s="3"/>
      <c r="J76" s="3"/>
      <c r="K76" s="3"/>
    </row>
    <row r="77" spans="1:11" ht="12.75" customHeight="1">
      <c r="A77" s="158"/>
      <c r="B77" s="166" t="s">
        <v>779</v>
      </c>
      <c r="C77" s="163"/>
      <c r="D77" s="177"/>
      <c r="E77" s="209"/>
      <c r="F77" s="6">
        <v>2572000</v>
      </c>
      <c r="G77" s="6"/>
      <c r="H77" s="6"/>
      <c r="I77" s="3"/>
      <c r="J77" s="3"/>
      <c r="K77" s="3"/>
    </row>
    <row r="78" spans="1:11" ht="12.75" customHeight="1">
      <c r="A78" s="158"/>
      <c r="B78" s="166" t="s">
        <v>780</v>
      </c>
      <c r="C78" s="163"/>
      <c r="D78" s="177"/>
      <c r="E78" s="209"/>
      <c r="F78" s="6">
        <v>300000</v>
      </c>
      <c r="G78" s="6"/>
      <c r="H78" s="6"/>
      <c r="I78" s="3"/>
      <c r="J78" s="3"/>
      <c r="K78" s="3"/>
    </row>
    <row r="79" spans="1:11" ht="12.75" customHeight="1">
      <c r="A79" s="158"/>
      <c r="B79" s="166" t="s">
        <v>781</v>
      </c>
      <c r="C79" s="163"/>
      <c r="D79" s="177"/>
      <c r="E79" s="209"/>
      <c r="F79" s="6">
        <v>2800000</v>
      </c>
      <c r="G79" s="6"/>
      <c r="H79" s="6"/>
      <c r="I79" s="3"/>
      <c r="J79" s="3"/>
      <c r="K79" s="3"/>
    </row>
    <row r="80" spans="1:11" ht="12.75" customHeight="1">
      <c r="A80" s="158"/>
      <c r="B80" s="166" t="s">
        <v>782</v>
      </c>
      <c r="C80" s="163"/>
      <c r="D80" s="177"/>
      <c r="E80" s="209"/>
      <c r="F80" s="6">
        <v>2000000</v>
      </c>
      <c r="G80" s="6"/>
      <c r="H80" s="6"/>
      <c r="I80" s="3"/>
      <c r="J80" s="3"/>
      <c r="K80" s="3"/>
    </row>
    <row r="81" spans="1:11" ht="12.75" customHeight="1">
      <c r="A81" s="158" t="s">
        <v>381</v>
      </c>
      <c r="B81" s="166" t="s">
        <v>382</v>
      </c>
      <c r="C81" s="163" t="s">
        <v>444</v>
      </c>
      <c r="D81" s="177">
        <f aca="true" t="shared" si="16" ref="D81:D109">SUM(F81:F81)</f>
        <v>0</v>
      </c>
      <c r="E81" s="209"/>
      <c r="F81" s="6"/>
      <c r="G81" s="6"/>
      <c r="H81" s="6"/>
      <c r="I81" s="3"/>
      <c r="J81" s="3"/>
      <c r="K81" s="3"/>
    </row>
    <row r="82" spans="1:11" ht="12.75" customHeight="1">
      <c r="A82" s="158" t="s">
        <v>383</v>
      </c>
      <c r="B82" s="166" t="s">
        <v>384</v>
      </c>
      <c r="C82" s="163" t="s">
        <v>445</v>
      </c>
      <c r="D82" s="177">
        <f t="shared" si="16"/>
        <v>0</v>
      </c>
      <c r="E82" s="209"/>
      <c r="F82" s="6"/>
      <c r="G82" s="6"/>
      <c r="H82" s="6"/>
      <c r="I82" s="3"/>
      <c r="J82" s="3"/>
      <c r="K82" s="3"/>
    </row>
    <row r="83" spans="1:11" ht="12.75" customHeight="1">
      <c r="A83" s="158" t="s">
        <v>385</v>
      </c>
      <c r="B83" s="166" t="s">
        <v>386</v>
      </c>
      <c r="C83" s="163" t="s">
        <v>446</v>
      </c>
      <c r="D83" s="177">
        <f t="shared" si="16"/>
        <v>0</v>
      </c>
      <c r="E83" s="209"/>
      <c r="F83" s="6"/>
      <c r="G83" s="6"/>
      <c r="H83" s="6"/>
      <c r="I83" s="3"/>
      <c r="J83" s="3"/>
      <c r="K83" s="3"/>
    </row>
    <row r="84" spans="1:11" ht="12">
      <c r="A84" s="158" t="s">
        <v>387</v>
      </c>
      <c r="B84" s="167" t="s">
        <v>388</v>
      </c>
      <c r="C84" s="163" t="s">
        <v>447</v>
      </c>
      <c r="D84" s="177">
        <f t="shared" si="16"/>
        <v>0</v>
      </c>
      <c r="E84" s="209"/>
      <c r="F84" s="6"/>
      <c r="G84" s="6"/>
      <c r="H84" s="6"/>
      <c r="I84" s="3"/>
      <c r="J84" s="3"/>
      <c r="K84" s="3"/>
    </row>
    <row r="85" spans="1:11" ht="12.75" customHeight="1">
      <c r="A85" s="158" t="s">
        <v>389</v>
      </c>
      <c r="B85" s="166" t="s">
        <v>390</v>
      </c>
      <c r="C85" s="163" t="s">
        <v>448</v>
      </c>
      <c r="D85" s="177">
        <f t="shared" si="16"/>
        <v>400000</v>
      </c>
      <c r="E85" s="177"/>
      <c r="F85" s="177">
        <v>400000</v>
      </c>
      <c r="G85" s="6"/>
      <c r="H85" s="6"/>
      <c r="I85" s="3"/>
      <c r="J85" s="3"/>
      <c r="K85" s="3"/>
    </row>
    <row r="86" spans="1:11" ht="12">
      <c r="A86" s="158" t="s">
        <v>391</v>
      </c>
      <c r="B86" s="167" t="s">
        <v>10</v>
      </c>
      <c r="C86" s="163" t="s">
        <v>449</v>
      </c>
      <c r="D86" s="177">
        <f t="shared" si="16"/>
        <v>0</v>
      </c>
      <c r="E86" s="209"/>
      <c r="F86" s="6"/>
      <c r="G86" s="6"/>
      <c r="H86" s="6"/>
      <c r="I86" s="3"/>
      <c r="J86" s="3"/>
      <c r="K86" s="3"/>
    </row>
    <row r="87" spans="1:11" ht="12.75" customHeight="1">
      <c r="A87" s="159" t="s">
        <v>392</v>
      </c>
      <c r="B87" s="170" t="s">
        <v>393</v>
      </c>
      <c r="C87" s="205" t="s">
        <v>234</v>
      </c>
      <c r="D87" s="184">
        <f>SUM(D72:D85)</f>
        <v>8572000</v>
      </c>
      <c r="E87" s="184">
        <f aca="true" t="shared" si="17" ref="E87:K87">SUM(E71:E86)</f>
        <v>0</v>
      </c>
      <c r="F87" s="184">
        <v>8572000</v>
      </c>
      <c r="G87" s="184">
        <f t="shared" si="17"/>
        <v>0</v>
      </c>
      <c r="H87" s="184">
        <f t="shared" si="17"/>
        <v>0</v>
      </c>
      <c r="I87" s="184">
        <f t="shared" si="17"/>
        <v>0</v>
      </c>
      <c r="J87" s="184">
        <f t="shared" si="17"/>
        <v>0</v>
      </c>
      <c r="K87" s="7">
        <f t="shared" si="17"/>
        <v>0</v>
      </c>
    </row>
    <row r="88" spans="1:11" ht="12" hidden="1">
      <c r="A88" s="158" t="s">
        <v>394</v>
      </c>
      <c r="B88" s="171" t="s">
        <v>395</v>
      </c>
      <c r="C88" s="163" t="s">
        <v>450</v>
      </c>
      <c r="D88" s="177">
        <f t="shared" si="16"/>
        <v>0</v>
      </c>
      <c r="E88" s="209"/>
      <c r="F88" s="6"/>
      <c r="G88" s="6"/>
      <c r="H88" s="6"/>
      <c r="I88" s="3"/>
      <c r="J88" s="3"/>
      <c r="K88" s="3"/>
    </row>
    <row r="89" spans="1:11" ht="12" hidden="1">
      <c r="A89" s="158" t="s">
        <v>396</v>
      </c>
      <c r="B89" s="171" t="s">
        <v>397</v>
      </c>
      <c r="C89" s="163" t="s">
        <v>451</v>
      </c>
      <c r="D89" s="177">
        <f t="shared" si="16"/>
        <v>0</v>
      </c>
      <c r="E89" s="209"/>
      <c r="F89" s="6"/>
      <c r="G89" s="6"/>
      <c r="H89" s="6"/>
      <c r="I89" s="3"/>
      <c r="J89" s="3"/>
      <c r="K89" s="3"/>
    </row>
    <row r="90" spans="1:11" ht="12" hidden="1">
      <c r="A90" s="158" t="s">
        <v>398</v>
      </c>
      <c r="B90" s="171" t="s">
        <v>399</v>
      </c>
      <c r="C90" s="163" t="s">
        <v>452</v>
      </c>
      <c r="D90" s="177">
        <f t="shared" si="16"/>
        <v>0</v>
      </c>
      <c r="E90" s="209"/>
      <c r="F90" s="6"/>
      <c r="G90" s="6"/>
      <c r="H90" s="6"/>
      <c r="I90" s="3"/>
      <c r="J90" s="3"/>
      <c r="K90" s="3"/>
    </row>
    <row r="91" spans="1:11" ht="12" hidden="1">
      <c r="A91" s="158" t="s">
        <v>400</v>
      </c>
      <c r="B91" s="171" t="s">
        <v>401</v>
      </c>
      <c r="C91" s="163" t="s">
        <v>453</v>
      </c>
      <c r="D91" s="177">
        <f t="shared" si="16"/>
        <v>0</v>
      </c>
      <c r="E91" s="209"/>
      <c r="F91" s="6"/>
      <c r="G91" s="6"/>
      <c r="H91" s="6"/>
      <c r="I91" s="3"/>
      <c r="J91" s="3"/>
      <c r="K91" s="3"/>
    </row>
    <row r="92" spans="1:11" ht="12" hidden="1">
      <c r="A92" s="158" t="s">
        <v>402</v>
      </c>
      <c r="B92" s="164" t="s">
        <v>403</v>
      </c>
      <c r="C92" s="163" t="s">
        <v>454</v>
      </c>
      <c r="D92" s="177">
        <f t="shared" si="16"/>
        <v>0</v>
      </c>
      <c r="E92" s="209"/>
      <c r="F92" s="6"/>
      <c r="G92" s="6"/>
      <c r="H92" s="6"/>
      <c r="I92" s="3"/>
      <c r="J92" s="3"/>
      <c r="K92" s="3"/>
    </row>
    <row r="93" spans="1:11" ht="12" hidden="1">
      <c r="A93" s="158" t="s">
        <v>404</v>
      </c>
      <c r="B93" s="164" t="s">
        <v>405</v>
      </c>
      <c r="C93" s="163" t="s">
        <v>455</v>
      </c>
      <c r="D93" s="177">
        <f t="shared" si="16"/>
        <v>0</v>
      </c>
      <c r="E93" s="209"/>
      <c r="F93" s="6"/>
      <c r="G93" s="6"/>
      <c r="H93" s="6"/>
      <c r="I93" s="3"/>
      <c r="J93" s="3"/>
      <c r="K93" s="3"/>
    </row>
    <row r="94" spans="1:11" ht="12" hidden="1">
      <c r="A94" s="158" t="s">
        <v>406</v>
      </c>
      <c r="B94" s="164" t="s">
        <v>407</v>
      </c>
      <c r="C94" s="163" t="s">
        <v>456</v>
      </c>
      <c r="D94" s="177">
        <f t="shared" si="16"/>
        <v>0</v>
      </c>
      <c r="E94" s="209"/>
      <c r="F94" s="6"/>
      <c r="G94" s="6"/>
      <c r="H94" s="6"/>
      <c r="I94" s="3"/>
      <c r="J94" s="3"/>
      <c r="K94" s="3"/>
    </row>
    <row r="95" spans="1:11" ht="12.75">
      <c r="A95" s="159" t="s">
        <v>408</v>
      </c>
      <c r="B95" s="172" t="s">
        <v>409</v>
      </c>
      <c r="C95" s="205" t="s">
        <v>235</v>
      </c>
      <c r="D95" s="184">
        <v>14818188</v>
      </c>
      <c r="E95" s="7">
        <f aca="true" t="shared" si="18" ref="E95:K95">SUM(E88:E94)</f>
        <v>0</v>
      </c>
      <c r="F95" s="7">
        <v>14818188</v>
      </c>
      <c r="G95" s="7">
        <f t="shared" si="18"/>
        <v>0</v>
      </c>
      <c r="H95" s="7">
        <f t="shared" si="18"/>
        <v>0</v>
      </c>
      <c r="I95" s="7">
        <f t="shared" si="18"/>
        <v>0</v>
      </c>
      <c r="J95" s="7">
        <f t="shared" si="18"/>
        <v>0</v>
      </c>
      <c r="K95" s="7">
        <f t="shared" si="18"/>
        <v>0</v>
      </c>
    </row>
    <row r="96" spans="1:11" ht="12.75" customHeight="1" hidden="1">
      <c r="A96" s="158" t="s">
        <v>410</v>
      </c>
      <c r="B96" s="166" t="s">
        <v>411</v>
      </c>
      <c r="C96" s="205" t="s">
        <v>457</v>
      </c>
      <c r="D96" s="177">
        <f t="shared" si="16"/>
        <v>0</v>
      </c>
      <c r="E96" s="209"/>
      <c r="F96" s="6"/>
      <c r="G96" s="6"/>
      <c r="H96" s="6"/>
      <c r="I96" s="3"/>
      <c r="J96" s="3"/>
      <c r="K96" s="3"/>
    </row>
    <row r="97" spans="1:11" ht="12.75" customHeight="1" hidden="1">
      <c r="A97" s="158" t="s">
        <v>412</v>
      </c>
      <c r="B97" s="166" t="s">
        <v>413</v>
      </c>
      <c r="C97" s="205" t="s">
        <v>458</v>
      </c>
      <c r="D97" s="177">
        <f t="shared" si="16"/>
        <v>0</v>
      </c>
      <c r="E97" s="209"/>
      <c r="F97" s="6"/>
      <c r="G97" s="6"/>
      <c r="H97" s="6"/>
      <c r="I97" s="3"/>
      <c r="J97" s="3"/>
      <c r="K97" s="3"/>
    </row>
    <row r="98" spans="1:11" ht="12.75" customHeight="1" hidden="1">
      <c r="A98" s="158" t="s">
        <v>414</v>
      </c>
      <c r="B98" s="166" t="s">
        <v>415</v>
      </c>
      <c r="C98" s="205" t="s">
        <v>459</v>
      </c>
      <c r="D98" s="177">
        <f t="shared" si="16"/>
        <v>0</v>
      </c>
      <c r="E98" s="209"/>
      <c r="F98" s="6"/>
      <c r="G98" s="6"/>
      <c r="H98" s="6"/>
      <c r="I98" s="3"/>
      <c r="J98" s="3"/>
      <c r="K98" s="3"/>
    </row>
    <row r="99" spans="1:11" ht="12.75" customHeight="1" hidden="1">
      <c r="A99" s="158" t="s">
        <v>416</v>
      </c>
      <c r="B99" s="166" t="s">
        <v>417</v>
      </c>
      <c r="C99" s="205" t="s">
        <v>460</v>
      </c>
      <c r="D99" s="177">
        <f t="shared" si="16"/>
        <v>0</v>
      </c>
      <c r="E99" s="209"/>
      <c r="F99" s="6"/>
      <c r="G99" s="6"/>
      <c r="H99" s="6"/>
      <c r="I99" s="3"/>
      <c r="J99" s="3"/>
      <c r="K99" s="3"/>
    </row>
    <row r="100" spans="1:11" ht="12.75" customHeight="1">
      <c r="A100" s="159" t="s">
        <v>418</v>
      </c>
      <c r="B100" s="170" t="s">
        <v>419</v>
      </c>
      <c r="C100" s="205" t="s">
        <v>236</v>
      </c>
      <c r="D100" s="184">
        <f t="shared" si="16"/>
        <v>0</v>
      </c>
      <c r="E100" s="7">
        <f aca="true" t="shared" si="19" ref="E100:K100">SUM(E96:E99)</f>
        <v>0</v>
      </c>
      <c r="F100" s="7">
        <v>0</v>
      </c>
      <c r="G100" s="7">
        <f t="shared" si="19"/>
        <v>0</v>
      </c>
      <c r="H100" s="7">
        <f t="shared" si="19"/>
        <v>0</v>
      </c>
      <c r="I100" s="7">
        <f t="shared" si="19"/>
        <v>0</v>
      </c>
      <c r="J100" s="7">
        <f t="shared" si="19"/>
        <v>0</v>
      </c>
      <c r="K100" s="7">
        <f t="shared" si="19"/>
        <v>0</v>
      </c>
    </row>
    <row r="101" spans="1:11" ht="12.75" customHeight="1" hidden="1">
      <c r="A101" s="158" t="s">
        <v>420</v>
      </c>
      <c r="B101" s="166" t="s">
        <v>421</v>
      </c>
      <c r="C101" s="163" t="s">
        <v>461</v>
      </c>
      <c r="D101" s="177">
        <f t="shared" si="16"/>
        <v>0</v>
      </c>
      <c r="E101" s="209"/>
      <c r="F101" s="6"/>
      <c r="G101" s="6"/>
      <c r="H101" s="6"/>
      <c r="I101" s="3"/>
      <c r="J101" s="3"/>
      <c r="K101" s="3"/>
    </row>
    <row r="102" spans="1:11" ht="12.75" customHeight="1" hidden="1">
      <c r="A102" s="158" t="s">
        <v>422</v>
      </c>
      <c r="B102" s="166" t="s">
        <v>423</v>
      </c>
      <c r="C102" s="163" t="s">
        <v>462</v>
      </c>
      <c r="D102" s="177">
        <f t="shared" si="16"/>
        <v>0</v>
      </c>
      <c r="E102" s="209"/>
      <c r="F102" s="6"/>
      <c r="G102" s="6"/>
      <c r="H102" s="6"/>
      <c r="I102" s="3"/>
      <c r="J102" s="3"/>
      <c r="K102" s="3"/>
    </row>
    <row r="103" spans="1:11" ht="12.75" customHeight="1" hidden="1">
      <c r="A103" s="158" t="s">
        <v>424</v>
      </c>
      <c r="B103" s="166" t="s">
        <v>425</v>
      </c>
      <c r="C103" s="163" t="s">
        <v>463</v>
      </c>
      <c r="D103" s="177">
        <f t="shared" si="16"/>
        <v>0</v>
      </c>
      <c r="E103" s="209"/>
      <c r="F103" s="6"/>
      <c r="G103" s="6"/>
      <c r="H103" s="6"/>
      <c r="I103" s="3"/>
      <c r="J103" s="3"/>
      <c r="K103" s="3"/>
    </row>
    <row r="104" spans="1:11" ht="12.75" customHeight="1" hidden="1">
      <c r="A104" s="158" t="s">
        <v>426</v>
      </c>
      <c r="B104" s="166" t="s">
        <v>427</v>
      </c>
      <c r="C104" s="163" t="s">
        <v>464</v>
      </c>
      <c r="D104" s="177">
        <f t="shared" si="16"/>
        <v>0</v>
      </c>
      <c r="E104" s="209"/>
      <c r="F104" s="6"/>
      <c r="G104" s="6"/>
      <c r="H104" s="6"/>
      <c r="I104" s="3"/>
      <c r="J104" s="3"/>
      <c r="K104" s="3"/>
    </row>
    <row r="105" spans="1:11" ht="12.75" customHeight="1" hidden="1">
      <c r="A105" s="158" t="s">
        <v>428</v>
      </c>
      <c r="B105" s="166" t="s">
        <v>429</v>
      </c>
      <c r="C105" s="163" t="s">
        <v>465</v>
      </c>
      <c r="D105" s="177">
        <f t="shared" si="16"/>
        <v>0</v>
      </c>
      <c r="E105" s="209"/>
      <c r="F105" s="6"/>
      <c r="G105" s="6"/>
      <c r="H105" s="6"/>
      <c r="I105" s="3"/>
      <c r="J105" s="3"/>
      <c r="K105" s="3"/>
    </row>
    <row r="106" spans="1:11" ht="12.75" customHeight="1" hidden="1">
      <c r="A106" s="158" t="s">
        <v>430</v>
      </c>
      <c r="B106" s="166" t="s">
        <v>431</v>
      </c>
      <c r="C106" s="163" t="s">
        <v>466</v>
      </c>
      <c r="D106" s="177">
        <f t="shared" si="16"/>
        <v>0</v>
      </c>
      <c r="E106" s="209"/>
      <c r="F106" s="6"/>
      <c r="G106" s="6"/>
      <c r="H106" s="6"/>
      <c r="I106" s="3"/>
      <c r="J106" s="3"/>
      <c r="K106" s="3"/>
    </row>
    <row r="107" spans="1:11" ht="12.75" customHeight="1" hidden="1">
      <c r="A107" s="158" t="s">
        <v>432</v>
      </c>
      <c r="B107" s="166" t="s">
        <v>433</v>
      </c>
      <c r="C107" s="163" t="s">
        <v>467</v>
      </c>
      <c r="D107" s="177">
        <f t="shared" si="16"/>
        <v>0</v>
      </c>
      <c r="E107" s="209"/>
      <c r="F107" s="6"/>
      <c r="G107" s="6"/>
      <c r="H107" s="6"/>
      <c r="I107" s="3"/>
      <c r="J107" s="3"/>
      <c r="K107" s="3"/>
    </row>
    <row r="108" spans="1:11" ht="12.75" customHeight="1" hidden="1">
      <c r="A108" s="158" t="s">
        <v>434</v>
      </c>
      <c r="B108" s="166" t="s">
        <v>435</v>
      </c>
      <c r="C108" s="163" t="s">
        <v>468</v>
      </c>
      <c r="D108" s="177">
        <f t="shared" si="16"/>
        <v>0</v>
      </c>
      <c r="E108" s="209"/>
      <c r="F108" s="6"/>
      <c r="G108" s="6"/>
      <c r="H108" s="6"/>
      <c r="I108" s="3"/>
      <c r="J108" s="3"/>
      <c r="K108" s="3"/>
    </row>
    <row r="109" spans="1:11" ht="12.75" customHeight="1">
      <c r="A109" s="159" t="s">
        <v>436</v>
      </c>
      <c r="B109" s="170" t="s">
        <v>437</v>
      </c>
      <c r="C109" s="205" t="s">
        <v>238</v>
      </c>
      <c r="D109" s="184">
        <f t="shared" si="16"/>
        <v>0</v>
      </c>
      <c r="E109" s="7">
        <f aca="true" t="shared" si="20" ref="E109:K109">SUM(E101:E108)</f>
        <v>0</v>
      </c>
      <c r="F109" s="7">
        <f t="shared" si="20"/>
        <v>0</v>
      </c>
      <c r="G109" s="7">
        <f t="shared" si="20"/>
        <v>0</v>
      </c>
      <c r="H109" s="7">
        <f t="shared" si="20"/>
        <v>0</v>
      </c>
      <c r="I109" s="7">
        <f t="shared" si="20"/>
        <v>0</v>
      </c>
      <c r="J109" s="7">
        <f t="shared" si="20"/>
        <v>0</v>
      </c>
      <c r="K109" s="7">
        <f t="shared" si="20"/>
        <v>0</v>
      </c>
    </row>
    <row r="110" spans="1:11" ht="12.75">
      <c r="A110" s="159" t="s">
        <v>438</v>
      </c>
      <c r="B110" s="172" t="s">
        <v>439</v>
      </c>
      <c r="C110" s="205" t="s">
        <v>736</v>
      </c>
      <c r="D110" s="184">
        <v>96514021</v>
      </c>
      <c r="E110" s="184">
        <f aca="true" t="shared" si="21" ref="E110:K110">E26+E27+E61+E70+E87+E95+E100+E109</f>
        <v>1440000</v>
      </c>
      <c r="F110" s="184">
        <v>70153021</v>
      </c>
      <c r="G110" s="184">
        <f t="shared" si="21"/>
        <v>600000</v>
      </c>
      <c r="H110" s="184">
        <f t="shared" si="21"/>
        <v>0</v>
      </c>
      <c r="I110" s="184">
        <f t="shared" si="21"/>
        <v>5387000</v>
      </c>
      <c r="J110" s="184">
        <f t="shared" si="21"/>
        <v>914000</v>
      </c>
      <c r="K110" s="184">
        <f t="shared" si="21"/>
        <v>18020000</v>
      </c>
    </row>
    <row r="113" spans="4:5" ht="12">
      <c r="D113" s="9"/>
      <c r="E113" s="9"/>
    </row>
  </sheetData>
  <sheetProtection/>
  <mergeCells count="2">
    <mergeCell ref="C4:F4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29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4.421875" style="0" customWidth="1"/>
    <col min="2" max="2" width="58.8515625" style="0" customWidth="1"/>
    <col min="3" max="3" width="6.8515625" style="0" customWidth="1"/>
    <col min="4" max="4" width="11.7109375" style="0" customWidth="1"/>
  </cols>
  <sheetData>
    <row r="2" spans="2:6" ht="12.75">
      <c r="B2" s="269" t="s">
        <v>794</v>
      </c>
      <c r="C2" s="269"/>
      <c r="D2" s="269"/>
      <c r="E2" s="269"/>
      <c r="F2" s="183"/>
    </row>
    <row r="3" spans="2:6" ht="12.75">
      <c r="B3" s="269" t="s">
        <v>679</v>
      </c>
      <c r="C3" s="269"/>
      <c r="D3" s="269"/>
      <c r="E3" s="269"/>
      <c r="F3" s="183"/>
    </row>
    <row r="4" spans="2:6" ht="12.75">
      <c r="B4" s="105"/>
      <c r="C4" s="105"/>
      <c r="D4" s="270" t="s">
        <v>695</v>
      </c>
      <c r="E4" s="270"/>
      <c r="F4" s="183"/>
    </row>
    <row r="5" ht="5.25" customHeight="1"/>
    <row r="6" spans="1:5" ht="25.5">
      <c r="A6" s="5" t="s">
        <v>470</v>
      </c>
      <c r="B6" s="192" t="s">
        <v>223</v>
      </c>
      <c r="C6" s="176" t="s">
        <v>469</v>
      </c>
      <c r="D6" s="176" t="s">
        <v>116</v>
      </c>
      <c r="E6" s="176">
        <v>841126</v>
      </c>
    </row>
    <row r="7" spans="1:5" ht="12.75" customHeight="1">
      <c r="A7" s="178" t="s">
        <v>262</v>
      </c>
      <c r="B7" s="166" t="s">
        <v>634</v>
      </c>
      <c r="C7" s="160" t="s">
        <v>635</v>
      </c>
      <c r="D7" s="172"/>
      <c r="E7" s="3"/>
    </row>
    <row r="8" spans="1:5" ht="12.75" customHeight="1">
      <c r="A8" s="178" t="s">
        <v>264</v>
      </c>
      <c r="B8" s="166" t="s">
        <v>636</v>
      </c>
      <c r="C8" s="160" t="s">
        <v>637</v>
      </c>
      <c r="D8" s="164">
        <v>12000000</v>
      </c>
      <c r="E8" s="3"/>
    </row>
    <row r="9" spans="1:5" ht="12.75" customHeight="1">
      <c r="A9" s="178" t="s">
        <v>267</v>
      </c>
      <c r="B9" s="166" t="s">
        <v>638</v>
      </c>
      <c r="C9" s="160" t="s">
        <v>639</v>
      </c>
      <c r="D9" s="164">
        <v>3000000</v>
      </c>
      <c r="E9" s="3"/>
    </row>
    <row r="10" spans="1:5" ht="12.75" customHeight="1">
      <c r="A10" s="189" t="s">
        <v>270</v>
      </c>
      <c r="B10" s="170" t="s">
        <v>640</v>
      </c>
      <c r="C10" s="165" t="s">
        <v>641</v>
      </c>
      <c r="D10" s="5">
        <f>SUM(D8:D9)</f>
        <v>15000000</v>
      </c>
      <c r="E10" s="3"/>
    </row>
    <row r="11" spans="1:5" ht="12.75">
      <c r="A11" s="178" t="s">
        <v>273</v>
      </c>
      <c r="B11" s="167" t="s">
        <v>642</v>
      </c>
      <c r="C11" s="160" t="s">
        <v>643</v>
      </c>
      <c r="D11" s="172"/>
      <c r="E11" s="3"/>
    </row>
    <row r="12" spans="1:5" ht="12.75">
      <c r="A12" s="178" t="s">
        <v>276</v>
      </c>
      <c r="B12" s="167" t="s">
        <v>644</v>
      </c>
      <c r="C12" s="160" t="s">
        <v>645</v>
      </c>
      <c r="D12" s="172"/>
      <c r="E12" s="3"/>
    </row>
    <row r="13" spans="1:5" ht="12.75" customHeight="1">
      <c r="A13" s="178" t="s">
        <v>279</v>
      </c>
      <c r="B13" s="166" t="s">
        <v>646</v>
      </c>
      <c r="C13" s="160" t="s">
        <v>647</v>
      </c>
      <c r="D13" s="172"/>
      <c r="E13" s="3"/>
    </row>
    <row r="14" spans="1:5" ht="12.75" customHeight="1">
      <c r="A14" s="178" t="s">
        <v>282</v>
      </c>
      <c r="B14" s="166" t="s">
        <v>648</v>
      </c>
      <c r="C14" s="160" t="s">
        <v>649</v>
      </c>
      <c r="D14" s="172"/>
      <c r="E14" s="3"/>
    </row>
    <row r="15" spans="1:5" ht="12.75">
      <c r="A15" s="189" t="s">
        <v>285</v>
      </c>
      <c r="B15" s="190" t="s">
        <v>650</v>
      </c>
      <c r="C15" s="165" t="s">
        <v>651</v>
      </c>
      <c r="D15" s="3">
        <f>SUM(D11:D14)</f>
        <v>0</v>
      </c>
      <c r="E15" s="3">
        <f>SUM(E11:E14)</f>
        <v>0</v>
      </c>
    </row>
    <row r="16" spans="1:5" ht="12.75">
      <c r="A16" s="178" t="s">
        <v>288</v>
      </c>
      <c r="B16" s="167" t="s">
        <v>652</v>
      </c>
      <c r="C16" s="160" t="s">
        <v>653</v>
      </c>
      <c r="D16" s="172"/>
      <c r="E16" s="3"/>
    </row>
    <row r="17" spans="1:5" ht="12.75">
      <c r="A17" s="178" t="s">
        <v>291</v>
      </c>
      <c r="B17" s="167" t="s">
        <v>654</v>
      </c>
      <c r="C17" s="160" t="s">
        <v>655</v>
      </c>
      <c r="D17" s="172"/>
      <c r="E17" s="3"/>
    </row>
    <row r="18" spans="1:5" ht="12.75">
      <c r="A18" s="178" t="s">
        <v>294</v>
      </c>
      <c r="B18" s="167" t="s">
        <v>656</v>
      </c>
      <c r="C18" s="160" t="s">
        <v>657</v>
      </c>
      <c r="D18" s="172"/>
      <c r="E18" s="3"/>
    </row>
    <row r="19" spans="1:5" ht="12.75">
      <c r="A19" s="178" t="s">
        <v>297</v>
      </c>
      <c r="B19" s="167" t="s">
        <v>658</v>
      </c>
      <c r="C19" s="160" t="s">
        <v>659</v>
      </c>
      <c r="D19" s="172"/>
      <c r="E19" s="3"/>
    </row>
    <row r="20" spans="1:5" ht="12.75">
      <c r="A20" s="178" t="s">
        <v>299</v>
      </c>
      <c r="B20" s="167" t="s">
        <v>660</v>
      </c>
      <c r="C20" s="160" t="s">
        <v>661</v>
      </c>
      <c r="D20" s="172"/>
      <c r="E20" s="3"/>
    </row>
    <row r="21" spans="1:5" ht="12.75">
      <c r="A21" s="178" t="s">
        <v>301</v>
      </c>
      <c r="B21" s="167" t="s">
        <v>662</v>
      </c>
      <c r="C21" s="160" t="s">
        <v>663</v>
      </c>
      <c r="D21" s="172"/>
      <c r="E21" s="3"/>
    </row>
    <row r="22" spans="1:5" ht="12.75">
      <c r="A22" s="189" t="s">
        <v>303</v>
      </c>
      <c r="B22" s="190" t="s">
        <v>664</v>
      </c>
      <c r="C22" s="165" t="s">
        <v>665</v>
      </c>
      <c r="D22" s="3">
        <f>SUM(D16:D21)+D10</f>
        <v>15000000</v>
      </c>
      <c r="E22" s="3">
        <f>SUM(E16:E21)+E10</f>
        <v>0</v>
      </c>
    </row>
    <row r="23" spans="1:5" ht="12.75">
      <c r="A23" s="178" t="s">
        <v>305</v>
      </c>
      <c r="B23" s="167" t="s">
        <v>666</v>
      </c>
      <c r="C23" s="160" t="s">
        <v>667</v>
      </c>
      <c r="D23" s="172"/>
      <c r="E23" s="3"/>
    </row>
    <row r="24" spans="1:5" ht="12.75" customHeight="1">
      <c r="A24" s="178" t="s">
        <v>307</v>
      </c>
      <c r="B24" s="166" t="s">
        <v>668</v>
      </c>
      <c r="C24" s="160" t="s">
        <v>669</v>
      </c>
      <c r="D24" s="172"/>
      <c r="E24" s="3"/>
    </row>
    <row r="25" spans="1:5" ht="12.75">
      <c r="A25" s="178" t="s">
        <v>309</v>
      </c>
      <c r="B25" s="167" t="s">
        <v>670</v>
      </c>
      <c r="C25" s="160" t="s">
        <v>671</v>
      </c>
      <c r="D25" s="172"/>
      <c r="E25" s="3"/>
    </row>
    <row r="26" spans="1:5" ht="12.75">
      <c r="A26" s="178" t="s">
        <v>311</v>
      </c>
      <c r="B26" s="167" t="s">
        <v>672</v>
      </c>
      <c r="C26" s="160" t="s">
        <v>673</v>
      </c>
      <c r="D26" s="172"/>
      <c r="E26" s="3"/>
    </row>
    <row r="27" spans="1:5" ht="12.75">
      <c r="A27" s="189" t="s">
        <v>313</v>
      </c>
      <c r="B27" s="190" t="s">
        <v>674</v>
      </c>
      <c r="C27" s="165" t="s">
        <v>675</v>
      </c>
      <c r="D27" s="172"/>
      <c r="E27" s="3">
        <f>SUM(E23:E26)</f>
        <v>0</v>
      </c>
    </row>
    <row r="28" spans="1:5" ht="12.75" customHeight="1">
      <c r="A28" s="178" t="s">
        <v>314</v>
      </c>
      <c r="B28" s="166" t="s">
        <v>676</v>
      </c>
      <c r="C28" s="160" t="s">
        <v>677</v>
      </c>
      <c r="D28" s="164"/>
      <c r="E28" s="3"/>
    </row>
    <row r="29" spans="1:5" ht="12.75">
      <c r="A29" s="189" t="s">
        <v>316</v>
      </c>
      <c r="B29" s="191" t="s">
        <v>678</v>
      </c>
      <c r="C29" s="165" t="s">
        <v>239</v>
      </c>
      <c r="D29" s="241">
        <f>D22+D27+D28</f>
        <v>15000000</v>
      </c>
      <c r="E29" s="3">
        <f>E22+E27+E28</f>
        <v>0</v>
      </c>
    </row>
  </sheetData>
  <sheetProtection/>
  <mergeCells count="3">
    <mergeCell ref="B2:E2"/>
    <mergeCell ref="B3:E3"/>
    <mergeCell ref="D4:E4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31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4.140625" style="0" customWidth="1"/>
    <col min="2" max="2" width="56.57421875" style="0" customWidth="1"/>
    <col min="4" max="4" width="11.8515625" style="0" customWidth="1"/>
  </cols>
  <sheetData>
    <row r="2" spans="2:6" ht="12.75">
      <c r="B2" s="269" t="s">
        <v>795</v>
      </c>
      <c r="C2" s="269"/>
      <c r="D2" s="269"/>
      <c r="E2" s="269"/>
      <c r="F2" s="183"/>
    </row>
    <row r="3" spans="2:6" ht="12.75">
      <c r="B3" s="269" t="s">
        <v>248</v>
      </c>
      <c r="C3" s="269"/>
      <c r="D3" s="269"/>
      <c r="E3" s="269"/>
      <c r="F3" s="183"/>
    </row>
    <row r="4" spans="2:6" ht="12.75">
      <c r="B4" s="105"/>
      <c r="C4" s="105"/>
      <c r="D4" s="270" t="s">
        <v>696</v>
      </c>
      <c r="E4" s="270"/>
      <c r="F4" s="183"/>
    </row>
    <row r="5" spans="2:6" ht="6.75" customHeight="1">
      <c r="B5" s="105"/>
      <c r="C5" s="105"/>
      <c r="D5" s="105"/>
      <c r="E5" s="105"/>
      <c r="F5" s="183"/>
    </row>
    <row r="6" spans="1:5" ht="25.5">
      <c r="A6" s="5" t="s">
        <v>470</v>
      </c>
      <c r="B6" s="192" t="s">
        <v>223</v>
      </c>
      <c r="C6" s="176" t="s">
        <v>469</v>
      </c>
      <c r="D6" s="176" t="s">
        <v>116</v>
      </c>
      <c r="E6" s="176">
        <v>841126</v>
      </c>
    </row>
    <row r="7" spans="1:5" ht="12">
      <c r="A7" s="178" t="s">
        <v>262</v>
      </c>
      <c r="B7" s="167" t="s">
        <v>587</v>
      </c>
      <c r="C7" s="160" t="s">
        <v>588</v>
      </c>
      <c r="D7" s="164">
        <f aca="true" t="shared" si="0" ref="D7:D30">SUM(E7:E7)</f>
        <v>0</v>
      </c>
      <c r="E7" s="3"/>
    </row>
    <row r="8" spans="1:5" ht="12.75" customHeight="1">
      <c r="A8" s="178" t="s">
        <v>264</v>
      </c>
      <c r="B8" s="166" t="s">
        <v>589</v>
      </c>
      <c r="C8" s="160" t="s">
        <v>590</v>
      </c>
      <c r="D8" s="164">
        <v>12000000</v>
      </c>
      <c r="E8" s="3"/>
    </row>
    <row r="9" spans="1:5" ht="12">
      <c r="A9" s="178" t="s">
        <v>267</v>
      </c>
      <c r="B9" s="167" t="s">
        <v>591</v>
      </c>
      <c r="C9" s="160" t="s">
        <v>592</v>
      </c>
      <c r="D9" s="164">
        <v>3000000</v>
      </c>
      <c r="E9" s="3"/>
    </row>
    <row r="10" spans="1:5" ht="12.75" customHeight="1">
      <c r="A10" s="189" t="s">
        <v>270</v>
      </c>
      <c r="B10" s="170" t="s">
        <v>593</v>
      </c>
      <c r="C10" s="165" t="s">
        <v>594</v>
      </c>
      <c r="D10" s="172">
        <f>SUM(D7:D9)</f>
        <v>15000000</v>
      </c>
      <c r="E10" s="3">
        <f>SUM(E7:E9)</f>
        <v>0</v>
      </c>
    </row>
    <row r="11" spans="1:5" ht="12.75" customHeight="1">
      <c r="A11" s="178" t="s">
        <v>273</v>
      </c>
      <c r="B11" s="166" t="s">
        <v>595</v>
      </c>
      <c r="C11" s="160" t="s">
        <v>596</v>
      </c>
      <c r="D11" s="164">
        <f t="shared" si="0"/>
        <v>0</v>
      </c>
      <c r="E11" s="3"/>
    </row>
    <row r="12" spans="1:5" ht="12">
      <c r="A12" s="178" t="s">
        <v>276</v>
      </c>
      <c r="B12" s="167" t="s">
        <v>597</v>
      </c>
      <c r="C12" s="160" t="s">
        <v>598</v>
      </c>
      <c r="D12" s="164">
        <f t="shared" si="0"/>
        <v>0</v>
      </c>
      <c r="E12" s="3"/>
    </row>
    <row r="13" spans="1:5" ht="12.75" customHeight="1">
      <c r="A13" s="178" t="s">
        <v>279</v>
      </c>
      <c r="B13" s="166" t="s">
        <v>599</v>
      </c>
      <c r="C13" s="160" t="s">
        <v>600</v>
      </c>
      <c r="D13" s="164">
        <f t="shared" si="0"/>
        <v>0</v>
      </c>
      <c r="E13" s="3"/>
    </row>
    <row r="14" spans="1:5" ht="12">
      <c r="A14" s="178" t="s">
        <v>282</v>
      </c>
      <c r="B14" s="167" t="s">
        <v>601</v>
      </c>
      <c r="C14" s="160" t="s">
        <v>602</v>
      </c>
      <c r="D14" s="164">
        <f>SUM(E14:E14)</f>
        <v>0</v>
      </c>
      <c r="E14" s="3"/>
    </row>
    <row r="15" spans="1:5" ht="12.75">
      <c r="A15" s="189" t="s">
        <v>285</v>
      </c>
      <c r="B15" s="190" t="s">
        <v>603</v>
      </c>
      <c r="C15" s="165" t="s">
        <v>604</v>
      </c>
      <c r="D15" s="164">
        <f t="shared" si="0"/>
        <v>0</v>
      </c>
      <c r="E15" s="3">
        <f>SUM(E11:E14)</f>
        <v>0</v>
      </c>
    </row>
    <row r="16" spans="1:5" ht="12.75" customHeight="1">
      <c r="A16" s="178" t="s">
        <v>288</v>
      </c>
      <c r="B16" s="160" t="s">
        <v>605</v>
      </c>
      <c r="C16" s="160" t="s">
        <v>773</v>
      </c>
      <c r="D16" s="164">
        <v>4075471</v>
      </c>
      <c r="E16" s="3"/>
    </row>
    <row r="17" spans="1:5" ht="12.75" customHeight="1">
      <c r="A17" s="178" t="s">
        <v>291</v>
      </c>
      <c r="B17" s="160" t="s">
        <v>606</v>
      </c>
      <c r="C17" s="160" t="s">
        <v>607</v>
      </c>
      <c r="D17" s="164">
        <f t="shared" si="0"/>
        <v>0</v>
      </c>
      <c r="E17" s="3"/>
    </row>
    <row r="18" spans="1:5" ht="12.75" customHeight="1">
      <c r="A18" s="189" t="s">
        <v>294</v>
      </c>
      <c r="B18" s="165" t="s">
        <v>608</v>
      </c>
      <c r="C18" s="165" t="s">
        <v>609</v>
      </c>
      <c r="D18" s="172">
        <f>SUM(D16:D17)</f>
        <v>4075471</v>
      </c>
      <c r="E18" s="3">
        <f>SUM(E16:E17)</f>
        <v>0</v>
      </c>
    </row>
    <row r="19" spans="1:5" ht="12">
      <c r="A19" s="178" t="s">
        <v>297</v>
      </c>
      <c r="B19" s="167" t="s">
        <v>610</v>
      </c>
      <c r="C19" s="160" t="s">
        <v>611</v>
      </c>
      <c r="D19" s="164"/>
      <c r="E19" s="3"/>
    </row>
    <row r="20" spans="1:5" ht="12">
      <c r="A20" s="178" t="s">
        <v>299</v>
      </c>
      <c r="B20" s="167" t="s">
        <v>612</v>
      </c>
      <c r="C20" s="160" t="s">
        <v>613</v>
      </c>
      <c r="D20" s="164">
        <v>0</v>
      </c>
      <c r="E20" s="3"/>
    </row>
    <row r="21" spans="1:5" ht="12">
      <c r="A21" s="178" t="s">
        <v>301</v>
      </c>
      <c r="B21" s="167" t="s">
        <v>614</v>
      </c>
      <c r="C21" s="160" t="s">
        <v>261</v>
      </c>
      <c r="D21" s="164">
        <f t="shared" si="0"/>
        <v>0</v>
      </c>
      <c r="E21" s="3"/>
    </row>
    <row r="22" spans="1:5" ht="12">
      <c r="A22" s="178" t="s">
        <v>303</v>
      </c>
      <c r="B22" s="167" t="s">
        <v>615</v>
      </c>
      <c r="C22" s="160" t="s">
        <v>616</v>
      </c>
      <c r="D22" s="164">
        <f t="shared" si="0"/>
        <v>0</v>
      </c>
      <c r="E22" s="3"/>
    </row>
    <row r="23" spans="1:5" ht="12.75" customHeight="1">
      <c r="A23" s="178" t="s">
        <v>305</v>
      </c>
      <c r="B23" s="166" t="s">
        <v>617</v>
      </c>
      <c r="C23" s="160" t="s">
        <v>618</v>
      </c>
      <c r="D23" s="164">
        <f t="shared" si="0"/>
        <v>0</v>
      </c>
      <c r="E23" s="3"/>
    </row>
    <row r="24" spans="1:5" ht="12.75" customHeight="1">
      <c r="A24" s="189" t="s">
        <v>307</v>
      </c>
      <c r="B24" s="170" t="s">
        <v>619</v>
      </c>
      <c r="C24" s="165" t="s">
        <v>620</v>
      </c>
      <c r="D24" s="172">
        <v>0</v>
      </c>
      <c r="E24" s="3">
        <f>SUM(E19:E23)</f>
        <v>0</v>
      </c>
    </row>
    <row r="25" spans="1:5" ht="12.75" customHeight="1">
      <c r="A25" s="178" t="s">
        <v>309</v>
      </c>
      <c r="B25" s="166" t="s">
        <v>621</v>
      </c>
      <c r="C25" s="160" t="s">
        <v>622</v>
      </c>
      <c r="D25" s="164">
        <f t="shared" si="0"/>
        <v>0</v>
      </c>
      <c r="E25" s="3"/>
    </row>
    <row r="26" spans="1:5" ht="12.75" customHeight="1">
      <c r="A26" s="178" t="s">
        <v>311</v>
      </c>
      <c r="B26" s="166" t="s">
        <v>623</v>
      </c>
      <c r="C26" s="160" t="s">
        <v>624</v>
      </c>
      <c r="D26" s="164">
        <f t="shared" si="0"/>
        <v>0</v>
      </c>
      <c r="E26" s="3"/>
    </row>
    <row r="27" spans="1:5" ht="12">
      <c r="A27" s="178" t="s">
        <v>313</v>
      </c>
      <c r="B27" s="167" t="s">
        <v>625</v>
      </c>
      <c r="C27" s="160" t="s">
        <v>626</v>
      </c>
      <c r="D27" s="164">
        <f t="shared" si="0"/>
        <v>0</v>
      </c>
      <c r="E27" s="3"/>
    </row>
    <row r="28" spans="1:5" ht="12">
      <c r="A28" s="178" t="s">
        <v>314</v>
      </c>
      <c r="B28" s="167" t="s">
        <v>627</v>
      </c>
      <c r="C28" s="160" t="s">
        <v>628</v>
      </c>
      <c r="D28" s="164">
        <f t="shared" si="0"/>
        <v>0</v>
      </c>
      <c r="E28" s="3"/>
    </row>
    <row r="29" spans="1:5" ht="12.75">
      <c r="A29" s="189" t="s">
        <v>316</v>
      </c>
      <c r="B29" s="190" t="s">
        <v>629</v>
      </c>
      <c r="C29" s="165" t="s">
        <v>630</v>
      </c>
      <c r="D29" s="164">
        <f t="shared" si="0"/>
        <v>0</v>
      </c>
      <c r="E29" s="3">
        <f>SUM(E25:E28)</f>
        <v>0</v>
      </c>
    </row>
    <row r="30" spans="1:5" ht="12.75" customHeight="1">
      <c r="A30" s="178" t="s">
        <v>318</v>
      </c>
      <c r="B30" s="166" t="s">
        <v>631</v>
      </c>
      <c r="C30" s="160" t="s">
        <v>632</v>
      </c>
      <c r="D30" s="164">
        <f t="shared" si="0"/>
        <v>0</v>
      </c>
      <c r="E30" s="3"/>
    </row>
    <row r="31" spans="1:5" ht="12.75">
      <c r="A31" s="189" t="s">
        <v>320</v>
      </c>
      <c r="B31" s="190" t="s">
        <v>633</v>
      </c>
      <c r="C31" s="165" t="s">
        <v>260</v>
      </c>
      <c r="D31" s="242">
        <f>D10+D18</f>
        <v>19075471</v>
      </c>
      <c r="E31" s="3">
        <f>E24+E29+E30</f>
        <v>0</v>
      </c>
    </row>
  </sheetData>
  <sheetProtection/>
  <mergeCells count="3">
    <mergeCell ref="B2:E2"/>
    <mergeCell ref="B3:E3"/>
    <mergeCell ref="D4:E4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8" sqref="D18"/>
    </sheetView>
  </sheetViews>
  <sheetFormatPr defaultColWidth="9.140625" defaultRowHeight="12" customHeight="1"/>
  <cols>
    <col min="1" max="1" width="45.7109375" style="34" customWidth="1"/>
    <col min="2" max="2" width="4.7109375" style="34" customWidth="1"/>
    <col min="3" max="3" width="9.57421875" style="34" customWidth="1"/>
    <col min="4" max="4" width="8.140625" style="34" customWidth="1"/>
    <col min="5" max="5" width="8.00390625" style="34" customWidth="1"/>
    <col min="6" max="6" width="8.8515625" style="34" customWidth="1"/>
    <col min="7" max="7" width="9.7109375" style="34" customWidth="1"/>
    <col min="8" max="8" width="8.421875" style="34" customWidth="1"/>
    <col min="9" max="9" width="7.140625" style="34" customWidth="1"/>
    <col min="10" max="10" width="7.7109375" style="34" customWidth="1"/>
    <col min="11" max="11" width="7.57421875" style="34" customWidth="1"/>
    <col min="12" max="12" width="10.8515625" style="34" customWidth="1"/>
    <col min="13" max="13" width="6.57421875" style="34" customWidth="1"/>
    <col min="14" max="14" width="8.421875" style="34" customWidth="1"/>
    <col min="15" max="16384" width="9.140625" style="34" customWidth="1"/>
  </cols>
  <sheetData>
    <row r="1" spans="12:14" ht="12" customHeight="1">
      <c r="L1" s="276" t="s">
        <v>222</v>
      </c>
      <c r="M1" s="276"/>
      <c r="N1" s="276"/>
    </row>
    <row r="2" spans="1:14" s="28" customFormat="1" ht="12" customHeight="1">
      <c r="A2" s="271" t="s">
        <v>5</v>
      </c>
      <c r="B2" s="271" t="s">
        <v>15</v>
      </c>
      <c r="C2" s="274" t="s">
        <v>0</v>
      </c>
      <c r="D2" s="26"/>
      <c r="E2" s="26" t="s">
        <v>16</v>
      </c>
      <c r="F2" s="26" t="s">
        <v>17</v>
      </c>
      <c r="G2" s="27" t="s">
        <v>18</v>
      </c>
      <c r="H2" s="27" t="s">
        <v>19</v>
      </c>
      <c r="I2" s="27" t="s">
        <v>20</v>
      </c>
      <c r="J2" s="27" t="s">
        <v>21</v>
      </c>
      <c r="K2" s="27" t="s">
        <v>22</v>
      </c>
      <c r="L2" s="27" t="s">
        <v>23</v>
      </c>
      <c r="M2" s="27" t="s">
        <v>24</v>
      </c>
      <c r="N2" s="27" t="s">
        <v>25</v>
      </c>
    </row>
    <row r="3" spans="1:14" s="30" customFormat="1" ht="22.5" customHeight="1">
      <c r="A3" s="272"/>
      <c r="B3" s="273"/>
      <c r="C3" s="275"/>
      <c r="D3" s="26"/>
      <c r="E3" s="26">
        <v>8411261</v>
      </c>
      <c r="F3" s="26">
        <v>8414021</v>
      </c>
      <c r="G3" s="26">
        <v>8414031</v>
      </c>
      <c r="H3" s="26">
        <v>889928</v>
      </c>
      <c r="I3" s="26">
        <v>890443</v>
      </c>
      <c r="J3" s="26">
        <v>9101231</v>
      </c>
      <c r="K3" s="26">
        <v>910422</v>
      </c>
      <c r="L3" s="26">
        <v>9105021</v>
      </c>
      <c r="M3" s="26">
        <v>931301</v>
      </c>
      <c r="N3" s="26">
        <v>960302</v>
      </c>
    </row>
    <row r="4" spans="1:14" s="28" customFormat="1" ht="12" customHeight="1">
      <c r="A4" s="31">
        <v>1</v>
      </c>
      <c r="B4" s="27">
        <v>2</v>
      </c>
      <c r="C4" s="27"/>
      <c r="D4" s="27">
        <v>3</v>
      </c>
      <c r="E4" s="27">
        <v>4</v>
      </c>
      <c r="F4" s="27">
        <v>5</v>
      </c>
      <c r="G4" s="27">
        <v>6</v>
      </c>
      <c r="H4" s="27">
        <v>7</v>
      </c>
      <c r="I4" s="27">
        <v>8</v>
      </c>
      <c r="J4" s="27">
        <v>9</v>
      </c>
      <c r="K4" s="27">
        <v>10</v>
      </c>
      <c r="L4" s="27">
        <v>11</v>
      </c>
      <c r="M4" s="27">
        <v>12</v>
      </c>
      <c r="N4" s="27">
        <v>13</v>
      </c>
    </row>
    <row r="5" spans="1:14" ht="12" customHeight="1" hidden="1">
      <c r="A5" s="29" t="s">
        <v>26</v>
      </c>
      <c r="B5" s="27">
        <v>1</v>
      </c>
      <c r="C5" s="27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2" customHeight="1" hidden="1">
      <c r="A6" s="29" t="s">
        <v>27</v>
      </c>
      <c r="B6" s="27">
        <v>2</v>
      </c>
      <c r="C6" s="27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2" customHeight="1">
      <c r="A7" s="29" t="s">
        <v>28</v>
      </c>
      <c r="B7" s="27">
        <v>3</v>
      </c>
      <c r="C7" s="27">
        <f>SUM(D7:N7)</f>
        <v>0</v>
      </c>
      <c r="D7" s="32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2" customHeight="1">
      <c r="A8" s="29" t="s">
        <v>29</v>
      </c>
      <c r="B8" s="27">
        <v>4</v>
      </c>
      <c r="C8" s="27">
        <f aca="true" t="shared" si="0" ref="C8:C65">SUM(D8:N8)</f>
        <v>0</v>
      </c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2" customHeight="1">
      <c r="A9" s="29" t="s">
        <v>30</v>
      </c>
      <c r="B9" s="27">
        <v>5</v>
      </c>
      <c r="C9" s="27">
        <f t="shared" si="0"/>
        <v>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2" customHeight="1">
      <c r="A10" s="29" t="s">
        <v>31</v>
      </c>
      <c r="B10" s="27">
        <v>6</v>
      </c>
      <c r="C10" s="27">
        <f t="shared" si="0"/>
        <v>0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2" customHeight="1">
      <c r="A11" s="29" t="s">
        <v>32</v>
      </c>
      <c r="B11" s="27">
        <v>7</v>
      </c>
      <c r="C11" s="27">
        <f t="shared" si="0"/>
        <v>0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2" customHeight="1">
      <c r="A12" s="29" t="s">
        <v>33</v>
      </c>
      <c r="B12" s="27">
        <v>8</v>
      </c>
      <c r="C12" s="27">
        <f t="shared" si="0"/>
        <v>0</v>
      </c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" customHeight="1">
      <c r="A13" s="29" t="s">
        <v>34</v>
      </c>
      <c r="B13" s="27">
        <v>9</v>
      </c>
      <c r="C13" s="27">
        <f t="shared" si="0"/>
        <v>0</v>
      </c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" customHeight="1">
      <c r="A14" s="29" t="s">
        <v>35</v>
      </c>
      <c r="B14" s="27">
        <v>10</v>
      </c>
      <c r="C14" s="27">
        <f t="shared" si="0"/>
        <v>0</v>
      </c>
      <c r="D14" s="32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2" customHeight="1">
      <c r="A15" s="29" t="s">
        <v>36</v>
      </c>
      <c r="B15" s="27">
        <v>11</v>
      </c>
      <c r="C15" s="27">
        <f t="shared" si="0"/>
        <v>0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2" customHeight="1">
      <c r="A16" s="29" t="s">
        <v>37</v>
      </c>
      <c r="B16" s="27">
        <v>12</v>
      </c>
      <c r="C16" s="27">
        <f t="shared" si="0"/>
        <v>0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2" customHeight="1">
      <c r="A17" s="29" t="s">
        <v>38</v>
      </c>
      <c r="B17" s="27">
        <v>13</v>
      </c>
      <c r="C17" s="27">
        <f t="shared" si="0"/>
        <v>0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2" customHeight="1">
      <c r="A18" s="35" t="s">
        <v>39</v>
      </c>
      <c r="B18" s="36">
        <v>14</v>
      </c>
      <c r="C18" s="27">
        <f t="shared" si="0"/>
        <v>0</v>
      </c>
      <c r="D18" s="37">
        <f>SUM(D5:D17)</f>
        <v>0</v>
      </c>
      <c r="E18" s="37">
        <f>SUM(E5:E17)</f>
        <v>0</v>
      </c>
      <c r="F18" s="37">
        <f>SUM(F5:F17)</f>
        <v>0</v>
      </c>
      <c r="G18" s="37">
        <f aca="true" t="shared" si="1" ref="G18:N18">SUM(G5:G17)</f>
        <v>0</v>
      </c>
      <c r="H18" s="37">
        <f t="shared" si="1"/>
        <v>0</v>
      </c>
      <c r="I18" s="37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0</v>
      </c>
      <c r="M18" s="37">
        <f t="shared" si="1"/>
        <v>0</v>
      </c>
      <c r="N18" s="37">
        <f t="shared" si="1"/>
        <v>0</v>
      </c>
    </row>
    <row r="19" spans="1:14" ht="12" customHeight="1">
      <c r="A19" s="29" t="s">
        <v>40</v>
      </c>
      <c r="B19" s="27">
        <v>15</v>
      </c>
      <c r="C19" s="27">
        <f t="shared" si="0"/>
        <v>0</v>
      </c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2" customHeight="1">
      <c r="A20" s="29" t="s">
        <v>41</v>
      </c>
      <c r="B20" s="27">
        <v>16</v>
      </c>
      <c r="C20" s="27">
        <f t="shared" si="0"/>
        <v>0</v>
      </c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" customHeight="1">
      <c r="A21" s="29" t="s">
        <v>42</v>
      </c>
      <c r="B21" s="27">
        <v>17</v>
      </c>
      <c r="C21" s="27">
        <f t="shared" si="0"/>
        <v>0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2" customHeight="1">
      <c r="A22" s="35" t="s">
        <v>43</v>
      </c>
      <c r="B22" s="36">
        <v>18</v>
      </c>
      <c r="C22" s="27">
        <f t="shared" si="0"/>
        <v>0</v>
      </c>
      <c r="D22" s="37">
        <f>SUM(D19:D21)</f>
        <v>0</v>
      </c>
      <c r="E22" s="37">
        <f>SUM(E19:E21)</f>
        <v>0</v>
      </c>
      <c r="F22" s="37">
        <f>SUM(F19:F21)</f>
        <v>0</v>
      </c>
      <c r="G22" s="37">
        <f aca="true" t="shared" si="2" ref="G22:N22">SUM(G19:G21)</f>
        <v>0</v>
      </c>
      <c r="H22" s="37">
        <f t="shared" si="2"/>
        <v>0</v>
      </c>
      <c r="I22" s="37">
        <f t="shared" si="2"/>
        <v>0</v>
      </c>
      <c r="J22" s="37">
        <f t="shared" si="2"/>
        <v>0</v>
      </c>
      <c r="K22" s="37">
        <f t="shared" si="2"/>
        <v>0</v>
      </c>
      <c r="L22" s="37">
        <f t="shared" si="2"/>
        <v>0</v>
      </c>
      <c r="M22" s="37">
        <f t="shared" si="2"/>
        <v>0</v>
      </c>
      <c r="N22" s="37">
        <f t="shared" si="2"/>
        <v>0</v>
      </c>
    </row>
    <row r="23" spans="1:14" ht="12" customHeight="1">
      <c r="A23" s="29" t="s">
        <v>44</v>
      </c>
      <c r="B23" s="27">
        <v>19</v>
      </c>
      <c r="C23" s="27">
        <f t="shared" si="0"/>
        <v>0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2" customHeight="1">
      <c r="A24" s="29" t="s">
        <v>45</v>
      </c>
      <c r="B24" s="27">
        <v>20</v>
      </c>
      <c r="C24" s="27">
        <f t="shared" si="0"/>
        <v>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2" customHeight="1">
      <c r="A25" s="29" t="s">
        <v>46</v>
      </c>
      <c r="B25" s="27">
        <v>21</v>
      </c>
      <c r="C25" s="27">
        <f t="shared" si="0"/>
        <v>0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2" customHeight="1">
      <c r="A26" s="29" t="s">
        <v>47</v>
      </c>
      <c r="B26" s="27">
        <v>22</v>
      </c>
      <c r="C26" s="27">
        <f t="shared" si="0"/>
        <v>0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2" customHeight="1">
      <c r="A27" s="29" t="s">
        <v>48</v>
      </c>
      <c r="B27" s="27">
        <v>23</v>
      </c>
      <c r="C27" s="27">
        <f t="shared" si="0"/>
        <v>0</v>
      </c>
      <c r="D27" s="32"/>
      <c r="E27" s="33"/>
      <c r="F27" s="106"/>
      <c r="G27" s="33"/>
      <c r="H27" s="33"/>
      <c r="I27" s="33"/>
      <c r="J27" s="33"/>
      <c r="K27" s="33"/>
      <c r="L27" s="33"/>
      <c r="M27" s="33"/>
      <c r="N27" s="33"/>
    </row>
    <row r="28" spans="1:14" ht="12" customHeight="1">
      <c r="A28" s="29" t="s">
        <v>49</v>
      </c>
      <c r="B28" s="27">
        <v>24</v>
      </c>
      <c r="C28" s="27">
        <f t="shared" si="0"/>
        <v>0</v>
      </c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" customHeight="1">
      <c r="A29" s="29" t="s">
        <v>50</v>
      </c>
      <c r="B29" s="27">
        <v>25</v>
      </c>
      <c r="C29" s="27">
        <f t="shared" si="0"/>
        <v>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" customHeight="1">
      <c r="A30" s="29" t="s">
        <v>51</v>
      </c>
      <c r="B30" s="27">
        <v>26</v>
      </c>
      <c r="C30" s="27">
        <f t="shared" si="0"/>
        <v>0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" customHeight="1">
      <c r="A31" s="29" t="s">
        <v>52</v>
      </c>
      <c r="B31" s="27">
        <v>27</v>
      </c>
      <c r="C31" s="27">
        <f t="shared" si="0"/>
        <v>0</v>
      </c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9.75">
      <c r="A32" s="29" t="s">
        <v>53</v>
      </c>
      <c r="B32" s="27">
        <v>28</v>
      </c>
      <c r="C32" s="27">
        <f t="shared" si="0"/>
        <v>0</v>
      </c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" customHeight="1" hidden="1">
      <c r="A33" s="29" t="s">
        <v>54</v>
      </c>
      <c r="B33" s="27">
        <v>29</v>
      </c>
      <c r="C33" s="27">
        <f t="shared" si="0"/>
        <v>0</v>
      </c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" customHeight="1">
      <c r="A34" s="35" t="s">
        <v>55</v>
      </c>
      <c r="B34" s="36">
        <v>30</v>
      </c>
      <c r="C34" s="27">
        <f t="shared" si="0"/>
        <v>0</v>
      </c>
      <c r="D34" s="37">
        <f>SUM(D23:D33)</f>
        <v>0</v>
      </c>
      <c r="E34" s="37">
        <f>SUM(E23:E33)</f>
        <v>0</v>
      </c>
      <c r="F34" s="37">
        <f>SUM(F23:F33)</f>
        <v>0</v>
      </c>
      <c r="G34" s="37">
        <f>SUM(G23:G33)</f>
        <v>0</v>
      </c>
      <c r="H34" s="37">
        <f aca="true" t="shared" si="3" ref="H34:N34">SUM(H23:H33)</f>
        <v>0</v>
      </c>
      <c r="I34" s="37">
        <f t="shared" si="3"/>
        <v>0</v>
      </c>
      <c r="J34" s="37">
        <f t="shared" si="3"/>
        <v>0</v>
      </c>
      <c r="K34" s="37">
        <f t="shared" si="3"/>
        <v>0</v>
      </c>
      <c r="L34" s="37">
        <f t="shared" si="3"/>
        <v>0</v>
      </c>
      <c r="M34" s="37">
        <f t="shared" si="3"/>
        <v>0</v>
      </c>
      <c r="N34" s="37">
        <f t="shared" si="3"/>
        <v>0</v>
      </c>
    </row>
    <row r="35" spans="1:14" ht="12" customHeight="1">
      <c r="A35" s="29" t="s">
        <v>56</v>
      </c>
      <c r="B35" s="27">
        <v>31</v>
      </c>
      <c r="C35" s="27">
        <f t="shared" si="0"/>
        <v>0</v>
      </c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" customHeight="1">
      <c r="A36" s="29" t="s">
        <v>57</v>
      </c>
      <c r="B36" s="27">
        <v>32</v>
      </c>
      <c r="C36" s="27">
        <f t="shared" si="0"/>
        <v>0</v>
      </c>
      <c r="D36" s="33"/>
      <c r="E36" s="33"/>
      <c r="F36" s="106"/>
      <c r="G36" s="33"/>
      <c r="H36" s="33"/>
      <c r="I36" s="33"/>
      <c r="J36" s="33"/>
      <c r="K36" s="33"/>
      <c r="L36" s="33"/>
      <c r="M36" s="33"/>
      <c r="N36" s="33"/>
    </row>
    <row r="37" spans="1:14" ht="19.5">
      <c r="A37" s="29" t="s">
        <v>58</v>
      </c>
      <c r="B37" s="27">
        <v>33</v>
      </c>
      <c r="C37" s="27">
        <f t="shared" si="0"/>
        <v>0</v>
      </c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9.5">
      <c r="A38" s="29" t="s">
        <v>59</v>
      </c>
      <c r="B38" s="27">
        <v>34</v>
      </c>
      <c r="C38" s="27">
        <f t="shared" si="0"/>
        <v>0</v>
      </c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" customHeight="1">
      <c r="A39" s="35" t="s">
        <v>60</v>
      </c>
      <c r="B39" s="36">
        <v>35</v>
      </c>
      <c r="C39" s="27">
        <f t="shared" si="0"/>
        <v>0</v>
      </c>
      <c r="D39" s="37">
        <f>SUM(D35:D38)</f>
        <v>0</v>
      </c>
      <c r="E39" s="37">
        <f>SUM(E36:E38)</f>
        <v>0</v>
      </c>
      <c r="F39" s="37">
        <f>SUM(F36:F38)</f>
        <v>0</v>
      </c>
      <c r="G39" s="37">
        <f aca="true" t="shared" si="4" ref="G39:N39">SUM(G36:G38)</f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</row>
    <row r="40" spans="1:14" ht="12" customHeight="1">
      <c r="A40" s="29" t="s">
        <v>61</v>
      </c>
      <c r="B40" s="27">
        <v>36</v>
      </c>
      <c r="C40" s="27">
        <f t="shared" si="0"/>
        <v>0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" customHeight="1" hidden="1">
      <c r="A41" s="29" t="s">
        <v>62</v>
      </c>
      <c r="B41" s="27">
        <v>37</v>
      </c>
      <c r="C41" s="27">
        <f t="shared" si="0"/>
        <v>0</v>
      </c>
      <c r="D41" s="32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2" customHeight="1" hidden="1">
      <c r="A42" s="29" t="s">
        <v>63</v>
      </c>
      <c r="B42" s="27">
        <v>38</v>
      </c>
      <c r="C42" s="27">
        <f t="shared" si="0"/>
        <v>0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" customHeight="1" hidden="1">
      <c r="A43" s="29" t="s">
        <v>64</v>
      </c>
      <c r="B43" s="27">
        <v>39</v>
      </c>
      <c r="C43" s="27">
        <f t="shared" si="0"/>
        <v>0</v>
      </c>
      <c r="D43" s="32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" customHeight="1">
      <c r="A44" s="35" t="s">
        <v>65</v>
      </c>
      <c r="B44" s="36">
        <v>40</v>
      </c>
      <c r="C44" s="27">
        <f t="shared" si="0"/>
        <v>0</v>
      </c>
      <c r="D44" s="37">
        <f>SUM(D40:D43)</f>
        <v>0</v>
      </c>
      <c r="E44" s="37">
        <f>SUM(E40:E43)</f>
        <v>0</v>
      </c>
      <c r="F44" s="37">
        <f>SUM(F40:F43)</f>
        <v>0</v>
      </c>
      <c r="G44" s="37">
        <f aca="true" t="shared" si="5" ref="G44:N44">SUM(G40:G43)</f>
        <v>0</v>
      </c>
      <c r="H44" s="37">
        <f t="shared" si="5"/>
        <v>0</v>
      </c>
      <c r="I44" s="37">
        <f t="shared" si="5"/>
        <v>0</v>
      </c>
      <c r="J44" s="37">
        <f t="shared" si="5"/>
        <v>0</v>
      </c>
      <c r="K44" s="37">
        <f t="shared" si="5"/>
        <v>0</v>
      </c>
      <c r="L44" s="37">
        <f t="shared" si="5"/>
        <v>0</v>
      </c>
      <c r="M44" s="37">
        <f t="shared" si="5"/>
        <v>0</v>
      </c>
      <c r="N44" s="37">
        <f t="shared" si="5"/>
        <v>0</v>
      </c>
    </row>
    <row r="45" spans="1:14" ht="12" customHeight="1">
      <c r="A45" s="29" t="s">
        <v>66</v>
      </c>
      <c r="B45" s="27">
        <v>41</v>
      </c>
      <c r="C45" s="27">
        <f t="shared" si="0"/>
        <v>0</v>
      </c>
      <c r="D45" s="32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2" customHeight="1">
      <c r="A46" s="29" t="s">
        <v>67</v>
      </c>
      <c r="B46" s="27">
        <v>42</v>
      </c>
      <c r="C46" s="27">
        <f t="shared" si="0"/>
        <v>0</v>
      </c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2" customHeight="1">
      <c r="A47" s="35" t="s">
        <v>68</v>
      </c>
      <c r="B47" s="36">
        <v>43</v>
      </c>
      <c r="C47" s="38">
        <f t="shared" si="0"/>
        <v>0</v>
      </c>
      <c r="D47" s="37">
        <f>SUM(D18+D22+D34+D35+D39+D44+D45+D46)</f>
        <v>0</v>
      </c>
      <c r="E47" s="37">
        <f>SUM(E18+E22+E34+E35+E39+E44+E45+E46)</f>
        <v>0</v>
      </c>
      <c r="F47" s="37">
        <f>SUM(F18+F22+F34+F35+F39+F44+F45+F46)</f>
        <v>0</v>
      </c>
      <c r="G47" s="37">
        <f>SUM(G18+G22+G34+G35+G39+G44+G45+G46)</f>
        <v>0</v>
      </c>
      <c r="H47" s="37">
        <f aca="true" t="shared" si="6" ref="H47:N47">SUM(H18+H22+H34+H35+H39+H44+H45+H46)</f>
        <v>0</v>
      </c>
      <c r="I47" s="37">
        <f t="shared" si="6"/>
        <v>0</v>
      </c>
      <c r="J47" s="37">
        <f t="shared" si="6"/>
        <v>0</v>
      </c>
      <c r="K47" s="37">
        <f t="shared" si="6"/>
        <v>0</v>
      </c>
      <c r="L47" s="37">
        <f t="shared" si="6"/>
        <v>0</v>
      </c>
      <c r="M47" s="37">
        <f t="shared" si="6"/>
        <v>0</v>
      </c>
      <c r="N47" s="37">
        <f t="shared" si="6"/>
        <v>0</v>
      </c>
    </row>
    <row r="48" spans="1:14" ht="12" customHeight="1" hidden="1">
      <c r="A48" s="29" t="s">
        <v>69</v>
      </c>
      <c r="B48" s="27">
        <v>44</v>
      </c>
      <c r="C48" s="27">
        <f t="shared" si="0"/>
        <v>0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" customHeight="1" hidden="1">
      <c r="A49" s="29" t="s">
        <v>70</v>
      </c>
      <c r="B49" s="27">
        <v>45</v>
      </c>
      <c r="C49" s="27">
        <f t="shared" si="0"/>
        <v>0</v>
      </c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2" customHeight="1" hidden="1">
      <c r="A50" s="29" t="s">
        <v>71</v>
      </c>
      <c r="B50" s="27">
        <v>46</v>
      </c>
      <c r="C50" s="27">
        <f t="shared" si="0"/>
        <v>0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2" customHeight="1" hidden="1">
      <c r="A51" s="29" t="s">
        <v>72</v>
      </c>
      <c r="B51" s="27">
        <v>47</v>
      </c>
      <c r="C51" s="27">
        <f t="shared" si="0"/>
        <v>0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2" customHeight="1" hidden="1">
      <c r="A52" s="29" t="s">
        <v>73</v>
      </c>
      <c r="B52" s="27">
        <v>48</v>
      </c>
      <c r="C52" s="27">
        <f t="shared" si="0"/>
        <v>0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" customHeight="1" hidden="1">
      <c r="A53" s="29" t="s">
        <v>74</v>
      </c>
      <c r="B53" s="27">
        <v>49</v>
      </c>
      <c r="C53" s="27">
        <f t="shared" si="0"/>
        <v>0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2" customHeight="1">
      <c r="A54" s="29" t="s">
        <v>75</v>
      </c>
      <c r="B54" s="27">
        <v>50</v>
      </c>
      <c r="C54" s="27">
        <f t="shared" si="0"/>
        <v>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2" customHeight="1">
      <c r="A55" s="35" t="s">
        <v>76</v>
      </c>
      <c r="B55" s="36">
        <v>51</v>
      </c>
      <c r="C55" s="38">
        <f t="shared" si="0"/>
        <v>0</v>
      </c>
      <c r="D55" s="37">
        <f>SUM(D48:D54)</f>
        <v>0</v>
      </c>
      <c r="E55" s="37">
        <f>SUM(E48:E54)</f>
        <v>0</v>
      </c>
      <c r="F55" s="37">
        <f>SUM(F48:F54)</f>
        <v>0</v>
      </c>
      <c r="G55" s="37">
        <f aca="true" t="shared" si="7" ref="G55:N55">SUM(G48:G54)</f>
        <v>0</v>
      </c>
      <c r="H55" s="37">
        <f t="shared" si="7"/>
        <v>0</v>
      </c>
      <c r="I55" s="37">
        <f t="shared" si="7"/>
        <v>0</v>
      </c>
      <c r="J55" s="37">
        <f t="shared" si="7"/>
        <v>0</v>
      </c>
      <c r="K55" s="37">
        <f t="shared" si="7"/>
        <v>0</v>
      </c>
      <c r="L55" s="37">
        <f t="shared" si="7"/>
        <v>0</v>
      </c>
      <c r="M55" s="37">
        <f t="shared" si="7"/>
        <v>0</v>
      </c>
      <c r="N55" s="37">
        <f t="shared" si="7"/>
        <v>0</v>
      </c>
    </row>
    <row r="56" spans="1:14" ht="12" customHeight="1">
      <c r="A56" s="29" t="s">
        <v>77</v>
      </c>
      <c r="B56" s="27">
        <v>52</v>
      </c>
      <c r="C56" s="27">
        <f t="shared" si="0"/>
        <v>0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4" ht="12" customHeight="1" hidden="1">
      <c r="A57" s="29" t="s">
        <v>78</v>
      </c>
      <c r="B57" s="27">
        <v>53</v>
      </c>
      <c r="C57" s="27">
        <f t="shared" si="0"/>
        <v>0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ht="12" customHeight="1">
      <c r="A58" s="29" t="s">
        <v>79</v>
      </c>
      <c r="B58" s="27">
        <v>54</v>
      </c>
      <c r="C58" s="27">
        <f t="shared" si="0"/>
        <v>0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2" customHeight="1">
      <c r="A59" s="35" t="s">
        <v>80</v>
      </c>
      <c r="B59" s="36">
        <v>55</v>
      </c>
      <c r="C59" s="38">
        <f t="shared" si="0"/>
        <v>0</v>
      </c>
      <c r="D59" s="37">
        <f>SUM(D56:D58)</f>
        <v>0</v>
      </c>
      <c r="E59" s="37">
        <f>SUM(E56:E58)</f>
        <v>0</v>
      </c>
      <c r="F59" s="37">
        <f>SUM(F56:F58)</f>
        <v>0</v>
      </c>
      <c r="G59" s="37">
        <f aca="true" t="shared" si="8" ref="G59:N59">SUM(G56:G58)</f>
        <v>0</v>
      </c>
      <c r="H59" s="37">
        <f t="shared" si="8"/>
        <v>0</v>
      </c>
      <c r="I59" s="37">
        <f t="shared" si="8"/>
        <v>0</v>
      </c>
      <c r="J59" s="37">
        <f t="shared" si="8"/>
        <v>0</v>
      </c>
      <c r="K59" s="37">
        <f t="shared" si="8"/>
        <v>0</v>
      </c>
      <c r="L59" s="37">
        <f t="shared" si="8"/>
        <v>0</v>
      </c>
      <c r="M59" s="37">
        <f t="shared" si="8"/>
        <v>0</v>
      </c>
      <c r="N59" s="37">
        <f t="shared" si="8"/>
        <v>0</v>
      </c>
    </row>
    <row r="60" spans="1:14" ht="12" customHeight="1">
      <c r="A60" s="29" t="s">
        <v>81</v>
      </c>
      <c r="B60" s="27">
        <v>56</v>
      </c>
      <c r="C60" s="27">
        <f t="shared" si="0"/>
        <v>0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" customHeight="1" hidden="1">
      <c r="A61" s="29" t="s">
        <v>82</v>
      </c>
      <c r="B61" s="27">
        <v>57</v>
      </c>
      <c r="C61" s="27">
        <f t="shared" si="0"/>
        <v>0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2" customHeight="1">
      <c r="A62" s="35" t="s">
        <v>83</v>
      </c>
      <c r="B62" s="36">
        <v>58</v>
      </c>
      <c r="C62" s="38">
        <f t="shared" si="0"/>
        <v>0</v>
      </c>
      <c r="D62" s="37">
        <f>SUM(D60:D61)</f>
        <v>0</v>
      </c>
      <c r="E62" s="37">
        <f>SUM(E60:E61)</f>
        <v>0</v>
      </c>
      <c r="F62" s="37">
        <f>SUM(F60:F61)</f>
        <v>0</v>
      </c>
      <c r="G62" s="37">
        <f aca="true" t="shared" si="9" ref="G62:N62">SUM(G60:G61)</f>
        <v>0</v>
      </c>
      <c r="H62" s="37">
        <f t="shared" si="9"/>
        <v>0</v>
      </c>
      <c r="I62" s="37">
        <f t="shared" si="9"/>
        <v>0</v>
      </c>
      <c r="J62" s="37">
        <f t="shared" si="9"/>
        <v>0</v>
      </c>
      <c r="K62" s="37">
        <f t="shared" si="9"/>
        <v>0</v>
      </c>
      <c r="L62" s="37">
        <f t="shared" si="9"/>
        <v>0</v>
      </c>
      <c r="M62" s="37">
        <f t="shared" si="9"/>
        <v>0</v>
      </c>
      <c r="N62" s="37">
        <f t="shared" si="9"/>
        <v>0</v>
      </c>
    </row>
    <row r="63" spans="1:14" ht="12" customHeight="1" hidden="1">
      <c r="A63" s="29" t="s">
        <v>84</v>
      </c>
      <c r="B63" s="27">
        <v>59</v>
      </c>
      <c r="C63" s="38">
        <f t="shared" si="0"/>
        <v>0</v>
      </c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2" customHeight="1">
      <c r="A64" s="35" t="s">
        <v>85</v>
      </c>
      <c r="B64" s="36">
        <v>60</v>
      </c>
      <c r="C64" s="38">
        <f t="shared" si="0"/>
        <v>0</v>
      </c>
      <c r="D64" s="37">
        <f>SUM(D55+D59+D62+D63)</f>
        <v>0</v>
      </c>
      <c r="E64" s="37">
        <f>SUM(E55+E59+E62+E63)</f>
        <v>0</v>
      </c>
      <c r="F64" s="37">
        <f>SUM(F55+F59+F62+F63)</f>
        <v>0</v>
      </c>
      <c r="G64" s="37">
        <f aca="true" t="shared" si="10" ref="G64:N64">SUM(G55+G59+G62+G63)</f>
        <v>0</v>
      </c>
      <c r="H64" s="37">
        <f t="shared" si="10"/>
        <v>0</v>
      </c>
      <c r="I64" s="37">
        <f t="shared" si="10"/>
        <v>0</v>
      </c>
      <c r="J64" s="37">
        <f t="shared" si="10"/>
        <v>0</v>
      </c>
      <c r="K64" s="37">
        <f t="shared" si="10"/>
        <v>0</v>
      </c>
      <c r="L64" s="37">
        <f t="shared" si="10"/>
        <v>0</v>
      </c>
      <c r="M64" s="37">
        <f t="shared" si="10"/>
        <v>0</v>
      </c>
      <c r="N64" s="37">
        <f t="shared" si="10"/>
        <v>0</v>
      </c>
    </row>
    <row r="65" spans="1:14" ht="12" customHeight="1">
      <c r="A65" s="35" t="s">
        <v>86</v>
      </c>
      <c r="B65" s="36">
        <v>61</v>
      </c>
      <c r="C65" s="38">
        <f t="shared" si="0"/>
        <v>0</v>
      </c>
      <c r="D65" s="37">
        <f>SUM(D47+D64)</f>
        <v>0</v>
      </c>
      <c r="E65" s="37">
        <f>SUM(E47+E64)</f>
        <v>0</v>
      </c>
      <c r="F65" s="107">
        <f>SUM(F47+F64)</f>
        <v>0</v>
      </c>
      <c r="G65" s="37">
        <f>SUM(G47+G64)</f>
        <v>0</v>
      </c>
      <c r="H65" s="37">
        <f aca="true" t="shared" si="11" ref="H65:N65">SUM(H47+H64)</f>
        <v>0</v>
      </c>
      <c r="I65" s="37">
        <f t="shared" si="11"/>
        <v>0</v>
      </c>
      <c r="J65" s="37">
        <f t="shared" si="11"/>
        <v>0</v>
      </c>
      <c r="K65" s="37">
        <f t="shared" si="11"/>
        <v>0</v>
      </c>
      <c r="L65" s="107">
        <f t="shared" si="11"/>
        <v>0</v>
      </c>
      <c r="M65" s="37">
        <f t="shared" si="11"/>
        <v>0</v>
      </c>
      <c r="N65" s="107">
        <f t="shared" si="11"/>
        <v>0</v>
      </c>
    </row>
    <row r="67" ht="12" customHeight="1">
      <c r="C67" s="34">
        <f>F67-C65</f>
        <v>0</v>
      </c>
    </row>
    <row r="69" ht="12" customHeight="1">
      <c r="D69" s="34">
        <f>D68-F67</f>
        <v>0</v>
      </c>
    </row>
  </sheetData>
  <sheetProtection/>
  <mergeCells count="4">
    <mergeCell ref="A2:A3"/>
    <mergeCell ref="B2:B3"/>
    <mergeCell ref="C2:C3"/>
    <mergeCell ref="L1:N1"/>
  </mergeCells>
  <printOptions/>
  <pageMargins left="0.46" right="0.48" top="0.34" bottom="0.41" header="0.28" footer="0.33"/>
  <pageSetup horizontalDpi="600" verticalDpi="600" orientation="landscape" paperSize="9" scale="85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6.7109375" style="0" customWidth="1"/>
    <col min="2" max="3" width="13.7109375" style="0" customWidth="1"/>
  </cols>
  <sheetData>
    <row r="1" spans="1:4" ht="21" customHeight="1">
      <c r="A1" s="269" t="s">
        <v>795</v>
      </c>
      <c r="B1" s="269"/>
      <c r="C1" s="269"/>
      <c r="D1" s="269"/>
    </row>
    <row r="2" spans="1:3" ht="6" customHeight="1">
      <c r="A2" s="47"/>
      <c r="B2" s="47"/>
      <c r="C2" s="47"/>
    </row>
    <row r="3" ht="12">
      <c r="C3" s="70" t="s">
        <v>217</v>
      </c>
    </row>
    <row r="4" ht="6" customHeight="1"/>
    <row r="5" spans="1:3" ht="14.25">
      <c r="A5" s="277" t="s">
        <v>122</v>
      </c>
      <c r="B5" s="277"/>
      <c r="C5" s="277"/>
    </row>
    <row r="6" spans="1:3" ht="5.25" customHeight="1">
      <c r="A6" s="3"/>
      <c r="B6" s="3"/>
      <c r="C6" s="3"/>
    </row>
    <row r="7" spans="1:3" s="41" customFormat="1" ht="12">
      <c r="A7" s="40"/>
      <c r="B7" s="40" t="s">
        <v>123</v>
      </c>
      <c r="C7" s="40" t="s">
        <v>124</v>
      </c>
    </row>
    <row r="8" spans="1:3" ht="6" customHeight="1">
      <c r="A8" s="3"/>
      <c r="B8" s="3"/>
      <c r="C8" s="3"/>
    </row>
    <row r="9" spans="1:3" ht="12">
      <c r="A9" s="3" t="s">
        <v>13</v>
      </c>
      <c r="B9" s="4">
        <v>13699000</v>
      </c>
      <c r="C9" s="4">
        <v>14818188</v>
      </c>
    </row>
    <row r="10" spans="1:3" ht="12">
      <c r="A10" s="3" t="s">
        <v>12</v>
      </c>
      <c r="B10" s="3"/>
      <c r="C10" s="4"/>
    </row>
    <row r="11" spans="1:3" ht="12">
      <c r="A11" s="3"/>
      <c r="B11" s="4"/>
      <c r="C11" s="4"/>
    </row>
    <row r="12" spans="1:3" ht="12.75" thickBot="1">
      <c r="A12" s="98"/>
      <c r="B12" s="99"/>
      <c r="C12" s="99"/>
    </row>
    <row r="13" spans="1:3" s="1" customFormat="1" ht="13.5" thickBot="1">
      <c r="A13" s="100" t="s">
        <v>0</v>
      </c>
      <c r="B13" s="102">
        <f>SUM(B9:B12)</f>
        <v>13699000</v>
      </c>
      <c r="C13" s="101">
        <f>SUM(C9:C11)</f>
        <v>14818188</v>
      </c>
    </row>
  </sheetData>
  <sheetProtection/>
  <mergeCells count="2">
    <mergeCell ref="A5:C5"/>
    <mergeCell ref="A1:D1"/>
  </mergeCells>
  <printOptions/>
  <pageMargins left="1.2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8.00390625" style="0" customWidth="1"/>
    <col min="2" max="2" width="18.00390625" style="0" customWidth="1"/>
    <col min="3" max="3" width="26.8515625" style="0" customWidth="1"/>
  </cols>
  <sheetData>
    <row r="1" spans="1:4" ht="12.75">
      <c r="A1" s="269" t="s">
        <v>794</v>
      </c>
      <c r="B1" s="269"/>
      <c r="C1" s="269"/>
      <c r="D1" s="269"/>
    </row>
    <row r="2" spans="1:3" ht="6" customHeight="1">
      <c r="A2" s="50"/>
      <c r="B2" s="50"/>
      <c r="C2" s="50"/>
    </row>
    <row r="3" ht="12">
      <c r="C3" s="193" t="s">
        <v>218</v>
      </c>
    </row>
    <row r="4" ht="6" customHeight="1">
      <c r="C4" s="39"/>
    </row>
    <row r="5" spans="1:3" ht="14.25">
      <c r="A5" s="277" t="s">
        <v>10</v>
      </c>
      <c r="B5" s="277"/>
      <c r="C5" s="277"/>
    </row>
    <row r="6" spans="1:3" ht="7.5" customHeight="1">
      <c r="A6" s="3"/>
      <c r="B6" s="3"/>
      <c r="C6" s="3"/>
    </row>
    <row r="7" spans="1:3" ht="15" customHeight="1">
      <c r="A7" s="3" t="s">
        <v>120</v>
      </c>
      <c r="B7" s="4">
        <v>741752</v>
      </c>
      <c r="C7" s="278" t="s">
        <v>125</v>
      </c>
    </row>
    <row r="8" spans="1:3" ht="12">
      <c r="A8" s="3" t="s">
        <v>121</v>
      </c>
      <c r="B8" s="3"/>
      <c r="C8" s="279"/>
    </row>
    <row r="9" spans="1:3" s="17" customFormat="1" ht="14.25">
      <c r="A9" s="49" t="s">
        <v>0</v>
      </c>
      <c r="B9" s="49">
        <f>SUM(B7:B8)</f>
        <v>741752</v>
      </c>
      <c r="C9" s="280"/>
    </row>
  </sheetData>
  <sheetProtection/>
  <mergeCells count="3">
    <mergeCell ref="A5:C5"/>
    <mergeCell ref="C7:C9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2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7.28125" style="0" customWidth="1"/>
    <col min="2" max="2" width="14.57421875" style="0" customWidth="1"/>
    <col min="3" max="3" width="10.140625" style="0" bestFit="1" customWidth="1"/>
  </cols>
  <sheetData>
    <row r="1" spans="1:2" ht="14.25">
      <c r="A1" s="281" t="s">
        <v>793</v>
      </c>
      <c r="B1" s="281"/>
    </row>
    <row r="2" ht="6" customHeight="1"/>
    <row r="3" ht="12">
      <c r="B3" s="70" t="s">
        <v>219</v>
      </c>
    </row>
    <row r="4" ht="6" customHeight="1"/>
    <row r="5" spans="1:2" ht="16.5">
      <c r="A5" s="282" t="s">
        <v>213</v>
      </c>
      <c r="B5" s="282"/>
    </row>
    <row r="6" spans="1:2" ht="16.5">
      <c r="A6" s="206"/>
      <c r="B6" s="206" t="s">
        <v>759</v>
      </c>
    </row>
    <row r="7" ht="6.75" customHeight="1">
      <c r="A7" s="1"/>
    </row>
    <row r="8" spans="1:2" s="2" customFormat="1" ht="12">
      <c r="A8" s="48" t="s">
        <v>131</v>
      </c>
      <c r="B8" s="71" t="s">
        <v>132</v>
      </c>
    </row>
    <row r="9" spans="1:2" ht="12">
      <c r="A9" s="73" t="s">
        <v>680</v>
      </c>
      <c r="B9" s="72">
        <v>1416240</v>
      </c>
    </row>
    <row r="10" spans="1:2" ht="12">
      <c r="A10" s="73" t="s">
        <v>17</v>
      </c>
      <c r="B10" s="72">
        <v>1920000</v>
      </c>
    </row>
    <row r="11" spans="1:2" ht="12">
      <c r="A11" s="73" t="s">
        <v>757</v>
      </c>
      <c r="B11" s="72">
        <v>100000</v>
      </c>
    </row>
    <row r="12" spans="1:3" ht="12">
      <c r="A12" s="73" t="s">
        <v>681</v>
      </c>
      <c r="B12" s="72">
        <v>863508</v>
      </c>
      <c r="C12" s="9"/>
    </row>
    <row r="13" spans="1:2" ht="12">
      <c r="A13" s="73" t="s">
        <v>694</v>
      </c>
      <c r="B13" s="72">
        <v>6000000</v>
      </c>
    </row>
    <row r="14" spans="1:2" ht="12">
      <c r="A14" s="73" t="s">
        <v>776</v>
      </c>
      <c r="B14" s="72">
        <v>28500</v>
      </c>
    </row>
    <row r="15" spans="1:2" ht="12">
      <c r="A15" s="73" t="s">
        <v>768</v>
      </c>
      <c r="B15" s="72"/>
    </row>
    <row r="16" spans="1:3" ht="12">
      <c r="A16" s="73" t="s">
        <v>764</v>
      </c>
      <c r="B16" s="72"/>
      <c r="C16" s="9">
        <f>SUM(B9:B16)</f>
        <v>10328248</v>
      </c>
    </row>
    <row r="17" spans="1:2" ht="12">
      <c r="A17" s="73" t="s">
        <v>762</v>
      </c>
      <c r="B17" s="72">
        <v>138752</v>
      </c>
    </row>
    <row r="18" spans="1:2" ht="12">
      <c r="A18" s="73" t="s">
        <v>758</v>
      </c>
      <c r="B18" s="72">
        <v>4479000</v>
      </c>
    </row>
    <row r="19" spans="1:3" ht="12">
      <c r="A19" s="115" t="s">
        <v>682</v>
      </c>
      <c r="B19" s="72">
        <v>2902000</v>
      </c>
      <c r="C19" s="9">
        <f>SUM(B17:B19)</f>
        <v>7519752</v>
      </c>
    </row>
    <row r="20" spans="1:2" ht="12">
      <c r="A20" s="73" t="s">
        <v>21</v>
      </c>
      <c r="B20" s="72">
        <v>2270000</v>
      </c>
    </row>
    <row r="21" spans="1:2" ht="12.75">
      <c r="A21" s="3" t="s">
        <v>133</v>
      </c>
      <c r="B21" s="74">
        <f>SUM(B9:B20)</f>
        <v>20118000</v>
      </c>
    </row>
    <row r="22" spans="1:2" ht="6.75" customHeight="1">
      <c r="A22" s="75"/>
      <c r="B22" s="76"/>
    </row>
  </sheetData>
  <sheetProtection/>
  <mergeCells count="2">
    <mergeCell ref="A1:B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Boda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gizel</cp:lastModifiedBy>
  <cp:lastPrinted>2021-02-17T13:41:34Z</cp:lastPrinted>
  <dcterms:created xsi:type="dcterms:W3CDTF">2013-01-28T07:36:30Z</dcterms:created>
  <dcterms:modified xsi:type="dcterms:W3CDTF">2022-05-08T13:15:46Z</dcterms:modified>
  <cp:category/>
  <cp:version/>
  <cp:contentType/>
  <cp:contentStatus/>
</cp:coreProperties>
</file>